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merytoryczna'!$A$2:$I$115</definedName>
    <definedName name="_xlnm.Print_Area" localSheetId="2">'Część opisowa'!$A$2:$F$107</definedName>
    <definedName name="_xlnm.Print_Area" localSheetId="0">'Instytucja'!$B$2:$G$110</definedName>
    <definedName name="_xlnm.Print_Area" localSheetId="1">'Zatrudnienie'!$A$3:$G$42</definedName>
  </definedNames>
  <calcPr fullCalcOnLoad="1"/>
</workbook>
</file>

<file path=xl/sharedStrings.xml><?xml version="1.0" encoding="utf-8"?>
<sst xmlns="http://schemas.openxmlformats.org/spreadsheetml/2006/main" count="618" uniqueCount="292">
  <si>
    <t xml:space="preserve">Sprzedaż biletów                                                              230 425,
współorganizacja i organiz.  pozostałych imprez kilturalnych 70 614 ,
z projektów:
Pogotowie Lekcyjne                                                           20 000,
Centrum Seniora                                                                 20 000,
Ekoprzedszkolak                                                                 27 794,
Śniadanie Wielkanocne i Wigilia dla bezdomnych                 36 585,
sprzedaż gasronomiczna                                                     182 987,
reklama i promocja obcych podmiotów                             88 016 zł.
</t>
  </si>
  <si>
    <r>
      <t>Darowizny  pieniężne</t>
    </r>
    <r>
      <rPr>
        <b/>
        <sz val="11"/>
        <color indexed="8"/>
        <rFont val="Czcionka tekstu podstawowego"/>
        <family val="0"/>
      </rPr>
      <t xml:space="preserve"> 23 900</t>
    </r>
    <r>
      <rPr>
        <sz val="11"/>
        <color theme="1"/>
        <rFont val="Czcionka tekstu podstawowego"/>
        <family val="2"/>
      </rPr>
      <t xml:space="preserve">, w tym na Szczecin CUP 10 500 (PZU 5 000, EHRLE 1 000, Fund. WARTY  3 000, CIROKO 1 500), Fundacja Banku na EKOPRZEDSZKOLAKA 2 900  i MPO 1 500, HARTWIG na MIKOŁAJKI 1 000. Na Wigilię dla bezdomnych 8 000 (Siemaszko 3 000, Tramwaje Szcz. 3 000, SEC  2 000).Wynagrodzenie płatnika za terminowe przekazywanie podatku PIT  -  170 zł., roczna korekta podatku VAT  -  2  zł.
</t>
    </r>
  </si>
  <si>
    <t xml:space="preserve">Darowizny art. spoż.   14 505 (na Szczecin CUP 2 389, dla uczestników Pogotowia Lekcyjnego 3 449, na Wigilię dla bezdomnych 6 964, na poczęstunek dla gości z Litwy 1 084, na EKOPRZEDSZKOLAKA i koncert  619 zł. )
ostatnia wpłata  odszkodowania za wadliwie wykonany korytarz  403 zł.
</t>
  </si>
  <si>
    <t>1. Koncerty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</si>
  <si>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</si>
  <si>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</si>
  <si>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</si>
  <si>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</si>
  <si>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</si>
  <si>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</si>
  <si>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</si>
  <si>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</si>
  <si>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</si>
  <si>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</si>
  <si>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</si>
  <si>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</si>
  <si>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</si>
  <si>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</si>
  <si>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</si>
  <si>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</si>
  <si>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</si>
  <si>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</si>
  <si>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</si>
  <si>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</si>
  <si>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</si>
  <si>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</si>
  <si>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</si>
  <si>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</si>
  <si>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</si>
  <si>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</si>
  <si>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</si>
  <si>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</si>
  <si>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</si>
  <si>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</si>
  <si>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</si>
  <si>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</si>
  <si>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</si>
  <si>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</si>
  <si>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</si>
  <si>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</si>
  <si>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</si>
  <si>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</si>
  <si>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</si>
  <si>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</si>
  <si>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</si>
  <si>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</si>
  <si>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</si>
  <si>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</si>
  <si>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</si>
  <si>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</si>
  <si>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</si>
  <si>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</si>
  <si>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</si>
  <si>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</si>
  <si>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</si>
  <si>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</si>
  <si>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</si>
  <si>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</si>
  <si>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</si>
  <si>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</si>
  <si>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</si>
  <si>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</si>
  <si>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</si>
  <si>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</si>
  <si>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</si>
  <si>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</si>
  <si>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</si>
  <si>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</si>
  <si>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</si>
  <si>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</si>
  <si>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</si>
  <si>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</si>
  <si>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</si>
  <si>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</si>
  <si>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</si>
  <si>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</si>
  <si>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</si>
  <si>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</si>
  <si>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</si>
  <si>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</si>
  <si>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</si>
  <si>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</si>
  <si>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</si>
  <si>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</si>
  <si>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</si>
  <si>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</si>
  <si>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</si>
  <si>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</si>
  <si>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</si>
  <si>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</si>
  <si>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</si>
  <si>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</si>
  <si>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</si>
  <si>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</si>
  <si>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</si>
  <si>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Wykonanie na dzień 31.12.2011 r.</t>
  </si>
  <si>
    <t>Wykonanie na dzień 31.12.2012 r.</t>
  </si>
  <si>
    <t>Wykonanie na dzień 31.12.2012 r. wraz z częścią merytoryczną</t>
  </si>
  <si>
    <t>4. Spektakle</t>
  </si>
  <si>
    <t xml:space="preserve">Dynamika  (4:2)   </t>
  </si>
  <si>
    <t>Dynamika   (5:3)</t>
  </si>
  <si>
    <t>Ogółem:</t>
  </si>
  <si>
    <t>Razem kol. 2:</t>
  </si>
  <si>
    <t>Razem kol. 1:</t>
  </si>
  <si>
    <t>Razem kol. 3:</t>
  </si>
  <si>
    <t>Razem kol. 4:</t>
  </si>
  <si>
    <t>Razem kol. 5:</t>
  </si>
  <si>
    <t>Razem kol. 6:</t>
  </si>
  <si>
    <t>Razem kol. 7: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</si>
  <si>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</si>
  <si>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</si>
  <si>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</si>
  <si>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</si>
  <si>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</si>
  <si>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</si>
  <si>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</si>
  <si>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</si>
  <si>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</si>
  <si>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</si>
  <si>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Data i podpis Głównego Księgowego, nr tel.</t>
  </si>
  <si>
    <t>Data i podpis Głównego Księgowego</t>
  </si>
  <si>
    <t>Liczba widzów (uczestników)</t>
  </si>
  <si>
    <t>Dom Kultury "Słowianin"</t>
  </si>
  <si>
    <t>Część opisowa z wykonania planu finansowego za rok 2012 Domu Kultury "Słowianin"</t>
  </si>
  <si>
    <t>Działalność merytoryczna Domu Kultury "Słowianin" za okres od 01 stycznia 2012 r. - 31 grudnia 2012 r.</t>
  </si>
  <si>
    <t>5. Imprezy muzyczno - taneczne</t>
  </si>
  <si>
    <t>6. Zespoły artystyczne</t>
  </si>
  <si>
    <t>7. Koła zainteresowań</t>
  </si>
  <si>
    <t>Razem kol. 8:</t>
  </si>
  <si>
    <t>Razem kol. 9:</t>
  </si>
  <si>
    <t>Filia Domu Kultury "Jantar"</t>
  </si>
  <si>
    <t>2. Koła zainteresowań</t>
  </si>
  <si>
    <t>3. Zespoły artystyczne</t>
  </si>
  <si>
    <t>4. Działalność edukacyjno - kulturalna</t>
  </si>
  <si>
    <t>RAZEM:</t>
  </si>
  <si>
    <t>……………………………………………………………………………..</t>
  </si>
  <si>
    <t>2. Wystawy</t>
  </si>
  <si>
    <t>3. Spotkania</t>
  </si>
  <si>
    <t>…………………………………………………………………………….</t>
  </si>
  <si>
    <t>Rodzaj działności*</t>
  </si>
  <si>
    <t>9. Inne formy działalności</t>
  </si>
  <si>
    <t>Liczba**</t>
  </si>
  <si>
    <t>Instytucja kultury: Dom Kultury "Słowianin"</t>
  </si>
  <si>
    <t>Dział 921   Rozdział 92109</t>
  </si>
  <si>
    <t>Dynamika (5:4)</t>
  </si>
  <si>
    <t>Plan na dzien 01.01.2012 r.</t>
  </si>
  <si>
    <t>Plan po zmianach na dzień  31.12.2012 r.</t>
  </si>
  <si>
    <t>Wykonanie planu na dzień 31.12.2012 r.</t>
  </si>
  <si>
    <t>Część opisowa do wykonania planu finansowego za rok 2012</t>
  </si>
  <si>
    <t>Część opisowa - merytoryczna do wykonanie planu finansowego za rok 2012</t>
  </si>
  <si>
    <t>………………………………………………………………………………</t>
  </si>
  <si>
    <t xml:space="preserve">              Sprawozdanie z wykonania planu finasowego na dzień 31 grudnia 2012 r.                                </t>
  </si>
  <si>
    <t>Plan na dzień 01.01.2012 r.</t>
  </si>
  <si>
    <t>Nazwa Instytucji</t>
  </si>
  <si>
    <t>SPRAWOZDANIE Z WYKONANIA PLANU FINANSOWEGO                                                                                                         ZA ROK 2012  R.</t>
  </si>
  <si>
    <t xml:space="preserve">ZATRUDNIENIE  I  WYNAGRODZENIA    </t>
  </si>
  <si>
    <t>Plan na dzień 01.01.2012r.</t>
  </si>
  <si>
    <t>Plan po zmianach na dzień 31.12.2012.</t>
  </si>
  <si>
    <t>Wykonanie            na dzień 31.12.2012 r.</t>
  </si>
  <si>
    <t>Uwagi</t>
  </si>
  <si>
    <t xml:space="preserve">średnioroczne </t>
  </si>
  <si>
    <t>za 2009 r.</t>
  </si>
  <si>
    <t>I</t>
  </si>
  <si>
    <t>Zatrudnienie ( etaty )</t>
  </si>
  <si>
    <t>Data i kwota podwyżki (średnia na 1 etat)</t>
  </si>
  <si>
    <t>miesiąc:</t>
  </si>
  <si>
    <t>II</t>
  </si>
  <si>
    <t>Wynagrodzenie angażowe pracowników
 (w złotych/ etat / miesiąc)</t>
  </si>
  <si>
    <t>kwota:</t>
  </si>
  <si>
    <t xml:space="preserve">Pozostałe składniki wynagrodzeń osobowych pracowników wynikające ze stosunku pracy </t>
  </si>
  <si>
    <t xml:space="preserve"> - odprawy emerytalne i inne</t>
  </si>
  <si>
    <t xml:space="preserve"> - nagrody uznaniowe, premie</t>
  </si>
  <si>
    <t xml:space="preserve"> - pozostałe (wymienić)</t>
  </si>
  <si>
    <t>Podpis Dyrektora Instytucji:</t>
  </si>
  <si>
    <t>Podpis resortowego Prezydenta:</t>
  </si>
  <si>
    <t xml:space="preserve">                 </t>
  </si>
  <si>
    <t>15.02.2013</t>
  </si>
  <si>
    <t>15.02.2013                                               tel. 91 434-56-61</t>
  </si>
  <si>
    <t>Dom Kultury ,,SŁOWIANIN"</t>
  </si>
  <si>
    <t>Podpis Głównego Księgowego, nr tel.   91 434-56-61</t>
  </si>
  <si>
    <t>nie dotyczy</t>
  </si>
  <si>
    <t>nagrody 36 660, premie 63 613</t>
  </si>
  <si>
    <t>Jacek Janiak</t>
  </si>
  <si>
    <t>Stanisława Sołowij</t>
  </si>
  <si>
    <t>Umowa stała z POLKOMTEL W-wa 650 EUR m-nie za poddzierźawę dachu i doraźny wynajem sal.</t>
  </si>
  <si>
    <t>Tylko bieżąca konserwacja pomieszczeń i sprzętu.</t>
  </si>
  <si>
    <t>.</t>
  </si>
  <si>
    <t xml:space="preserve">   </t>
  </si>
  <si>
    <t>wpływy z szatni 6 854, nadwyżka wpłat z bufetu  329 zł.</t>
  </si>
  <si>
    <t>Ulotki informac., banery, opłaty za reklamy prowadzone przez obce podmioty.</t>
  </si>
  <si>
    <t>Koszty opłat świadczone przede wszystkim na potrzeby działalności statutowej</t>
  </si>
  <si>
    <t>Czynsz za wynajem pomieszczeń przy Korzeniowskiego 2 i Śląskiej 47 - filia JANTAR</t>
  </si>
  <si>
    <t>Zakup usług artystycznych na wszystkie wydarzenia kulturalne.</t>
  </si>
  <si>
    <t>Zgodnie z uchwałą Rady Miasta dotyczącą stawek podatku od nieruchomości</t>
  </si>
  <si>
    <t xml:space="preserve">Zgodnie z umowami Stowarzyszeń STOART i ZAiKS   </t>
  </si>
  <si>
    <t>Przeważająca część tej kwoty to umowy o dzieło zawierane z artystami na wykonanie koncertów. Pozostałe wynagrodzenia to obsługa techniczna imprez, usługi porządkowe (2 osoby), umowy zlecenia na naprawy i konserwacje pomieszczeń i sprzętu.</t>
  </si>
  <si>
    <t>Świadczenia urlopowe dla 9 pracowników etatowych.</t>
  </si>
  <si>
    <t>Podróże służb. kraj. 2 748, sieciówka na okaziciela 2 040, zagraniczne 6 367 - Wilno, Lwów,Czechy.</t>
  </si>
  <si>
    <t>koszty upomnienia</t>
  </si>
  <si>
    <t>Odsetki bankowe na r-ku bieżącym</t>
  </si>
  <si>
    <t>Amortyzacja środków trwałych umarzanych stopniowo 37 761,  drobne zakupy 300 zł.</t>
  </si>
  <si>
    <t>Przewożenie mat. dekor., scenografii, stołów. krzeseł np. na Wigilię dla bezdomnych, impr. plenerowe</t>
  </si>
  <si>
    <t>Materiały 65 812, energia 77 925</t>
  </si>
  <si>
    <t xml:space="preserve">Pod.VAT nie podlegający  odliczeniu zgodnie z proporcją sprzedaży opodatkowanej do srzedaży ogółem  </t>
  </si>
  <si>
    <t>opłata za zezw. na sprzedaż napojów alkohol.  4 562, ubezp.imprez i opł. administracyjne  529 zł.</t>
  </si>
  <si>
    <t xml:space="preserve">.  </t>
  </si>
  <si>
    <t xml:space="preserve">
Pozostałe usługi                                      209 864
Na pozostałe  usługi składa się:
- wywóz odpadów                                       10.940
- usługi pralnicze                                             705
- identyfikatory, dorabianie kluczy                     180
- usługi fotograficzne                                     1.217
- ochrona                                                    28.208
- zakwaterowanie i wyżywienie                     81.292
- usługi biurowo-managerskie                           369
- nadzór i obsługa imprez w Teatrze Letnim       500
- wynajem ciuchci dla dzieci                          1.400
- wynajem samochodzików dla dzieci             1.000
- wynajem zabawek pneumatycznych             3.900
- prowadzenie finału turnieju                              300
- nagłośnienie boisk SZCZECIN CUP 2012       2.239
- współorganizacja SZCZECIN CUP 2012         3.380
- oprowadzanki konne                                     1.300
- bilety do kina Pogotowie Lekcyjne                    460
- bilety na basen jw.                                          360
- ogłoszenie w prasie                                         365
- inne dzierżawy i wynajmy                              8.021
- realizacja dźwięku                                         9.351
- usługi informatyczne                                    10.518
- pokazy pirotechniczne                                   1.545
- badanie sprawozdania finansowego                 5.900
- obsługa prawna                                            10.200
- prowizja od sprzedaży biletów i usł.bankowe   13 944
- paczki na mikołajki                                         2.758
- obsługa BHP i P.Poż                                      4.558
- zabezpieczenie medyczne imprez                   2.400
- przygotowanie i prowadzenie konkursów           2.000
</t>
  </si>
  <si>
    <t>Ubezpieczenie społeczne obejmuje 9 pracowników etatowych i umowy zlecenia. Kwota składek wyliczona zgodnie z obowiązującymi wskanikam iw zakresie ubezpieczeń społecznych</t>
  </si>
  <si>
    <t>Obowiązkowy odpis aktualiz. na nieściągalne należności 3 662 i ubytki tow. w bufecie w granicach norm 653 zł. za cały rok. Odnośnie należności - Komornik Sądowy umorzył postępowanie z powodu nieskuteczności egzekucji, jednak nie upłynęło 10 lat od daty skierowania sprawy do komornika i stąd odpis aktualizacyjny jest obowiązkowy.</t>
  </si>
  <si>
    <t>Nowy etat kier.administrac. i podwyżka wynagr. dla dyrektora, podwyżek wynagodzeń.dla pracowników  nie  było. Średnie wynagr. na 1 etat wynosi 3 500 zł. i różni się od średniego wynagrodzenia wykazanego w tabeli kalkulacyjnej wynagrodzeń o premię, która jest wykazana w pozostałych składnikach wynagrodzeń.</t>
  </si>
  <si>
    <t>Na pocz.roku                                 700 000,                                                                                         minus 3%  korekta dec. Prezytenta - 13 850,                                                                                           na wystawę w Wilnie                     + 14 000                                                                                             na Dz.Dziecka i  Usłysz Białoruś    + 10 000                                                                                         na wynagr.os.z pochodnym            + 20 000                                                                                         na koszty eksploatacyjne             + 26 000</t>
  </si>
  <si>
    <t xml:space="preserve">Wielka Orkiestra Świątecznej Pomocy: Uniwersal Dying, Godbite, Brewery Szein, Mastema, Hell Awake, Wrota, No Future 08.01.2012, </t>
  </si>
  <si>
    <r>
      <t xml:space="preserve">Behemoth, Deus Mortem, Morowe, Blindead-koncert grup death metalowych 20.01.2012, przychód-13525 zł, koszty- 12709 zł </t>
    </r>
    <r>
      <rPr>
        <sz val="16"/>
        <color indexed="8"/>
        <rFont val="Arial"/>
        <family val="2"/>
      </rPr>
      <t>***</t>
    </r>
  </si>
  <si>
    <t>Maciej Czaczyk i After Blues- koncert grup bluesowych 27.01.2012- przychód-2445 zł, koszty-2240 zł</t>
  </si>
  <si>
    <t>Rebel House, Stoneache, Devil Inside- koncert grup heavy metalowych 28.01.2012, przychód- 220 zł, koszty- 600 szt</t>
  </si>
  <si>
    <t>Ten Typ Mes, Raca, Jan Wyga, PMM, Fokus-koncert zespołów hiphopowych- 04.02.2012, przychód- 2290 zł, koszty-0 zł</t>
  </si>
  <si>
    <t>Eldo, Daniel Drumz- koncert hiphopowy- 17.02.2012, przychód- 800 zł, koszty- 0 zł</t>
  </si>
  <si>
    <t>Sklep Z Ptasimi Piórami, Dikanda, Ludzie Mili, Indios Bravos- Indios Bravos Music Meeting 18.02.2012, przychó- 6536 zł, koszty:5800 zł</t>
  </si>
  <si>
    <t>Logar's diary, Vinders, Syper Force, Woslom, Hunted Scriptum, HallAwake, Anvill, Khrohus, Martyt, Tim "Ripper" Owens- koncerty grup heavy metalowych w ramach Szczecin Metal Meeting 24.02.2012( przychód- 0 zł i koszty- 0 zł) 26.05.2012 (przychód- 900 zł, koszty-0 zł)  i 13.09.2012 (przychód- 2041 zł, koszty 1056 zł) i 26.10.2012 (przychód- 900 zł, koszty- 0 zł)</t>
  </si>
  <si>
    <t>Percival Schuttenbach, The Freaks- koncert grupy folk heavy i punk rock- 01.03.2012, przychód- 1000 zł, koszty-0 zł</t>
  </si>
  <si>
    <t>1125, Good old days, Endless Desire, True Value, ODC, Angelreich, Faust Again, In Twilinght's Emrace, Zeal, The Throne -w ramach 5-lecia Wake The Dead 02.03.2012, przychód-1122 zł, koszty-1000 zł</t>
  </si>
  <si>
    <t>Kat &amp; Roman Kostrzewski-koncert grupy thrash metalowej 17.03.2012, przychód-4454 zł, koszty-4000 zł</t>
  </si>
  <si>
    <t>Happysad- koncert grupy rockowej 23.03.2012( przychód- 15875 zł, koszty- 12500 zł) i 24.11.2012 (przychód-28000 zł, kosztów-21800 zł)</t>
  </si>
  <si>
    <t>Acid Drinkers- koncert grupy heavymetalowej 24.03.2012, przychód-7875 zł, koszty- 5830 zł</t>
  </si>
  <si>
    <t>Ga- Ga Zielone Żabki- koncert zespołu ska-punk 29.03.2012, przychód 1216 zł, koszty 1740 zł</t>
  </si>
  <si>
    <t>Quo vadis, Thunder and Lighting, Test Fobii Kreon, Wolf Spider, White Dwarf, Mortis Dei, Xanthe, Kaatakilla, Mastema, trasher Death, Rebel House, Othis- koncert w ramach festiwalu Rock In Szczecin 21.03.2012, przychód 2000 zł</t>
  </si>
  <si>
    <t>Annalisa, Hurt, Amaroka- w ramach koncertu charytatywnego "Usłysz Białoruś" 14.04.2012- przychód 2000 zł, koszty 950 zł</t>
  </si>
  <si>
    <t>Kali- koncert rapera 20.04.2012, przychód 350 zł, koszty 0 zł</t>
  </si>
  <si>
    <t>Mastema, Universal Dying, Anvill, Graviotone- koncert metalowy w ramach imprezy Metalurgia 25.04.2012, przychód 370 zł, koszty- 0 zł</t>
  </si>
  <si>
    <t>Som Gorsi, Bethel- koncert grup reggae 05.05.2012</t>
  </si>
  <si>
    <t>Obscures Sphinx, Godbite, Gravitone- koncert w ramach Beastwork 4: Guilt Generator-konrty grup hard metalowych i performace muzyczno-malarsko-teatralny 12.05.2012,przychód 750 zł, koszty- 0 zł</t>
  </si>
  <si>
    <t>Leon Hendrix Band- koncert bluesowy 24.05.2012, przychód 8915 zł, koszty 4800 zł</t>
  </si>
  <si>
    <t>Libańskie Ordonki- koncert przebojów Hanki Ordonówny w wykonaniu zepołu z Libanu 27.05.2012</t>
  </si>
  <si>
    <t>Annalisa, Godbite, Anti Tank Tun- koncert zespołów heavymetalowych 22.06.2012 (przychód 1330 zł, koszty 1230 zł) i 25.10.2012,przychód 1125 zł, koszty 920 zł</t>
  </si>
  <si>
    <t>Raca, Trzeci Wymiar, Włodi, Pmm, Orzeu, DJ Twister- koncert hiphopowy 15.09.2012, przychód-1962 zł, koszty- 0 zł</t>
  </si>
  <si>
    <t>The Analogs, Farben Lehre i ODC- koncerty punk i hard rockowe w ramach Old School Fest 28.09.2012, przychó-6786 zł, koszty-5430 zł</t>
  </si>
  <si>
    <t>After Blues, My Z Delty, Quo vadis, Sklep Z Ptasimi Piórami, Emerald, Godbite, Kolaboranci, Feng Szuja- koncert dla przyjaciół z okazji 25 lecia pracy Ingi Kurek-Baranowskiej w Słowianinie 29.09.2012</t>
  </si>
  <si>
    <t>Tabasco- koncert grupy hiphopowej 12.10.2012. przychód -1000 zł, koszty-0 zł</t>
  </si>
  <si>
    <t xml:space="preserve">Arkona, Dalriada, Darkest Era, Black Messiah, Percival Schuttenbach, Ragnaroek- koncert zespołów folk heavy w ramach Festiwalu Rock In Szczecin Folk Edition 13.10.2012, przychód-10908 zł, koszty- 9575 zł </t>
  </si>
  <si>
    <t>Closterkeller- koncert zespołu gotic rock 14.10.2012, przychód-2540 zł, koszty-2000 zł</t>
  </si>
  <si>
    <t>Blade Loki- koncert zespołu punk rockowego 19.10.2012, przychód- 600 zł, koszty-450 zł</t>
  </si>
  <si>
    <t>Lao Che- koncert grupy rockowej 21.10.2012, przychód-7345 zł, koszty-7000 zł</t>
  </si>
  <si>
    <t>Strachy Na Lachy- koncert zespołu rockowego 27.10.2012, przychód- 19200 zł, koszty- 14934 zł</t>
  </si>
  <si>
    <t>Zaduszki Bluesowe- After Blues+ goście, koszty-440 zł</t>
  </si>
  <si>
    <t>Anvill, The Feedback, Awzan, Grupa Fairytale- w ramach halloween 03.11.2012, przychód-440 zł, koszty-0 zł</t>
  </si>
  <si>
    <t>Coma- koncert grupy rockowej 09.11.2012, przychód-27000 zł, koszty-24600 zł</t>
  </si>
  <si>
    <t>Maria Peszek- koncert rockowy 11.11.2012, przychód-14680 zł, koszty-13180 zł</t>
  </si>
  <si>
    <t>Ten Typ Mes, WENA, Te-Tris, Małpa- koncert hiphopowy 16.11.2012, przychód-3739 zł, koszty, 0 zł</t>
  </si>
  <si>
    <t>Tabu- koncert reggae 17.11.2012, przychód-2255 zł, koszty-1462 zł</t>
  </si>
  <si>
    <t>Alians, Moskwa, WC, Arcy Młyn- koncert zepołów punk rockowych 23.11.2012, przychód- 3265 zł, koszty-1890 zł</t>
  </si>
  <si>
    <t>Łąki Łan - koncert electro-pop rock 30.11.2012, przychód- 7470 zł, koszty- 5955 zł</t>
  </si>
  <si>
    <t>Tides From Nebula- koncert zepołu rock progresywnego 01.12.2012, przychód- 3785 zł, koszty- 3000 zł</t>
  </si>
  <si>
    <t>Vader, Demon Vomit, Vedonist, Dust'n Brush, Northern Plague- koncert zespołów death i trash metalowych 02.12.2012, przychód-6600 zł, koszty-4277 zł</t>
  </si>
  <si>
    <t>Łona, Webber i Bisz- koncert hiphopowy 07.12.2012, przychód-800 zł, koszty-0 zł</t>
  </si>
  <si>
    <t>Scylla, Materia, Bullet Proof, Blast Rites- koncert hardcore w ramach Metalowych Mikołajek 08.12.2012, przychód 1990 zł, koszty-1000 zł</t>
  </si>
  <si>
    <t>Hey- koncert grupy rockowej 09.12.2012, przychód-30475 zł,koszty- 26232 zł</t>
  </si>
  <si>
    <t>Grubson, Jotoskleja- koncert hiphopowy 15.12.2012, przychód- 3872 zł, koszty-0 zł</t>
  </si>
  <si>
    <t>RWA, Anvill, Universal Dying- 29.12.2012, przychód- 695 zł, koszty- 0zł</t>
  </si>
  <si>
    <t>Artystyczne prezentacje Szkoły "Alegretto"</t>
  </si>
  <si>
    <t>Koncert charytatywny dla Czarka Głowińskiego-25.05.2012</t>
  </si>
  <si>
    <t>Malarstwo Kornelii Modrzejewskiej</t>
  </si>
  <si>
    <t>M.in.Dzień Babci i Dziadka, Dzień Kobiet, Dzień Inwalidy, Śniadanie Wielkanocne (koszt- 21403 zł) i Wigilia dla osób samotnych, ubogich i bezdomnych (koszt- 21997 zł), spotkania mikołajkowe, Stowarzyszenie Polskich Kombatantów i Ofiar Represji, Koło Diabetyków PKP, spotkania wigilijne, castingi do "Mam talent" i do zajęć wokalno-aktorskich</t>
  </si>
  <si>
    <t>"Okruszek Nieba", "Zdążyć Przed Panem Bogiem"                                 "Zaklinacz Kobiet"- x 5,wpływy 5017 zł, koszty- 0 zł</t>
  </si>
  <si>
    <t xml:space="preserve">M.in.. Depeche Mode Party (4 imprezy, przychód 1078 zł, koszty-0 zł), wieczorki taneczne Centrum Seniora, Zw. Emerytów, Rencistów i Inwalidów, Uniwersytetu III wieku (10 imprez, przychód-12827 zł, koszty- 4500 zł), Bal Walentynkowy, Strażaka, Ukraiński, bale karnawałowe dla szkół, Bale Andrzejkowe, imprezy choinkowe
</t>
  </si>
  <si>
    <t>Zespoły muzyczne: After Blues, Quo Vadis, Brewery Szein, Universal Dying, Zaproszeni Goście, Nexoo</t>
  </si>
  <si>
    <t>Zespoły taneczne: Szkoła Tańca Towarzyskiego Mark Dance, Szkoła Tańca Nowoczesnego Sukces, Rewia Akrobatyczno-Taneczna Variete, zespół Street Dance, Szkoła Tańca Irlandzkiego</t>
  </si>
  <si>
    <t>Sekcja szachowa, rękodzieło, recytatorsko-wokalna</t>
  </si>
  <si>
    <t>8. Imprezy plenerowe</t>
  </si>
  <si>
    <t>Imprezy ekologiczno-rekreacyjne w ramach projektu EKOprzedszkolak: Chroń środowisko-przygotuj rower do sezonu, Odjazd śmieci, Święto Niezapominajki, Bezpieczne wakacje, Bądź Bezpieczny, Znów będą śpiewać ryby w Jeziorze Głębokie, Grzybobranie z przedszkolakiem, Święto pieczonego ziemniaka, Powitanie jesieni z Moniką Pyrek (koszty- 51921 zł), Mikołajki w Szczecinińskim Domu Sportu, Miedzynarodowy Dzień Dziecka Brzdąc( koszty 28115 zł), Międzynarodowy Turniej Piłki Noznej Szczecin Cup- koszty 62939 zł), Międzyprzedszkolny Turniej Piłki Nożnej</t>
  </si>
  <si>
    <t xml:space="preserve">Stowarzyszenie Miłośników i Hodowców Kotów Cat Club Pomerania, Dziecięce Pogotowie Lekcyjne (koszt- 25607 zł), Centrum Seniora (koszt- 22358 zł) </t>
  </si>
  <si>
    <t>Konkurs Piosenki WYGRAJ SUKCES</t>
  </si>
  <si>
    <t>koncert z okazji „Dnia Babci i Dziadka”</t>
  </si>
  <si>
    <t>„Spotkanie z piosenką niekoniecznie jesienną”</t>
  </si>
  <si>
    <t xml:space="preserve">akwarystyczne </t>
  </si>
  <si>
    <t>„RĘCZNO-NOŻNA KAPELA PRZYDROŻNA”-folk miejski</t>
  </si>
  <si>
    <t>„WROTA”-rock-gotyk</t>
  </si>
  <si>
    <t>„SQH” punk-rock</t>
  </si>
  <si>
    <t>„MoonShine”-  rock</t>
  </si>
  <si>
    <t>„BEZ NAZWY” - wokalny dziecięcy</t>
  </si>
  <si>
    <t>”UNUSELESS” -młodzieżowy rock</t>
  </si>
  <si>
    <t>'JANTAR HAPPY SINGERS'- wokalny</t>
  </si>
  <si>
    <t>„Szkoła Casio”-zajęcia instrumentalne, wokalne</t>
  </si>
  <si>
    <t>warsztaty wokalne do festiwalu „Wygraj Sukces”</t>
  </si>
  <si>
    <t>Studio Piosenki Szyk</t>
  </si>
  <si>
    <t>5. Inne formy działalnośc</t>
  </si>
  <si>
    <t>zajęcia świetlicowe dla dzieci</t>
  </si>
  <si>
    <t>Turniej tenisa stołowego -szkoły podstawowe i gimnazjalne</t>
  </si>
  <si>
    <t>Turniej „Mini Euro Piłkarzyki 2012” - szkoły podstawowe</t>
  </si>
  <si>
    <t>„Ferie zimowe z Jantarem”</t>
  </si>
  <si>
    <t>„Lato z Jantarem”</t>
  </si>
  <si>
    <t>udział w przeglądach „ARA” - dzieci i młodzież</t>
  </si>
  <si>
    <t>Tenis stołowy – dorośli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</si>
</sst>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6"/>
      <color indexed="8"/>
      <name val="Arial CE"/>
      <family val="2"/>
    </font>
    <font>
      <b/>
      <sz val="24"/>
      <name val="Arial CE"/>
      <family val="2"/>
    </font>
    <font>
      <b/>
      <sz val="20"/>
      <name val="Arial CE"/>
      <family val="0"/>
    </font>
    <font>
      <b/>
      <sz val="12"/>
      <name val="Helv"/>
      <family val="0"/>
    </font>
    <font>
      <sz val="12"/>
      <color indexed="8"/>
      <name val="Arial CE"/>
      <family val="2"/>
    </font>
    <font>
      <sz val="10"/>
      <name val="Arial CE"/>
      <family val="2"/>
    </font>
    <font>
      <sz val="8"/>
      <name val="Czcionka tekstu podstawowego"/>
      <family val="2"/>
    </font>
    <font>
      <sz val="8"/>
      <color indexed="8"/>
      <name val="Helv"/>
      <family val="0"/>
    </font>
    <font>
      <sz val="8"/>
      <name val="Arial CE"/>
      <family val="0"/>
    </font>
    <font>
      <sz val="8"/>
      <name val="Arial"/>
      <family val="2"/>
    </font>
    <font>
      <sz val="10"/>
      <color indexed="8"/>
      <name val="Helv"/>
      <family val="0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sz val="12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 style="medium">
        <color indexed="8"/>
      </left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7" fillId="27" borderId="1" applyNumberFormat="0" applyAlignment="0" applyProtection="0"/>
    <xf numFmtId="9" fontId="1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17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3" fillId="0" borderId="11" xfId="51" applyNumberFormat="1" applyFont="1" applyFill="1" applyBorder="1" applyAlignment="1">
      <alignment horizontal="center" vertical="center" wrapText="1" readingOrder="1"/>
      <protection/>
    </xf>
    <xf numFmtId="3" fontId="3" fillId="0" borderId="11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10" fontId="2" fillId="34" borderId="11" xfId="51" applyNumberFormat="1" applyFont="1" applyFill="1" applyBorder="1" applyAlignment="1">
      <alignment horizontal="right" vertical="center" wrapText="1" readingOrder="1"/>
      <protection/>
    </xf>
    <xf numFmtId="165" fontId="18" fillId="0" borderId="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10" fontId="2" fillId="36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2" fillId="0" borderId="11" xfId="51" applyNumberFormat="1" applyFont="1" applyFill="1" applyBorder="1" applyAlignment="1">
      <alignment horizontal="right" vertical="center" wrapText="1" readingOrder="1"/>
      <protection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1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0" fontId="2" fillId="0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0" borderId="11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righ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right" vertical="center" wrapText="1" readingOrder="1"/>
      <protection/>
    </xf>
    <xf numFmtId="0" fontId="2" fillId="35" borderId="19" xfId="51" applyNumberFormat="1" applyFont="1" applyFill="1" applyBorder="1" applyAlignment="1">
      <alignment horizontal="center" vertical="center" wrapText="1" readingOrder="1"/>
      <protection/>
    </xf>
    <xf numFmtId="0" fontId="2" fillId="35" borderId="20" xfId="51" applyNumberFormat="1" applyFont="1" applyFill="1" applyBorder="1" applyAlignment="1">
      <alignment horizontal="left" vertical="center" wrapText="1" readingOrder="1"/>
      <protection/>
    </xf>
    <xf numFmtId="3" fontId="3" fillId="35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5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left" vertical="center" wrapText="1" readingOrder="1"/>
      <protection/>
    </xf>
    <xf numFmtId="3" fontId="2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3" fontId="2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16" fillId="0" borderId="0" xfId="51" applyNumberFormat="1" applyFont="1" applyFill="1" applyBorder="1" applyAlignment="1">
      <alignment horizontal="right" vertical="center" wrapText="1" readingOrder="1"/>
      <protection/>
    </xf>
    <xf numFmtId="0" fontId="16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10" fillId="37" borderId="21" xfId="51" applyNumberFormat="1" applyFont="1" applyFill="1" applyBorder="1" applyAlignment="1">
      <alignment horizontal="center" vertical="center" wrapText="1" readingOrder="1"/>
      <protection/>
    </xf>
    <xf numFmtId="0" fontId="10" fillId="37" borderId="22" xfId="51" applyNumberFormat="1" applyFont="1" applyFill="1" applyBorder="1" applyAlignment="1">
      <alignment horizontal="center" vertical="center" wrapText="1" readingOrder="1"/>
      <protection/>
    </xf>
    <xf numFmtId="0" fontId="11" fillId="0" borderId="0" xfId="53" applyFont="1">
      <alignment/>
      <protection/>
    </xf>
    <xf numFmtId="10" fontId="11" fillId="0" borderId="0" xfId="53" applyNumberFormat="1" applyFont="1">
      <alignment/>
      <protection/>
    </xf>
    <xf numFmtId="0" fontId="10" fillId="37" borderId="11" xfId="51" applyNumberFormat="1" applyFont="1" applyFill="1" applyBorder="1" applyAlignment="1">
      <alignment horizontal="center" vertical="center" wrapText="1" readingOrder="1"/>
      <protection/>
    </xf>
    <xf numFmtId="10" fontId="10" fillId="37" borderId="11" xfId="51" applyNumberFormat="1" applyFont="1" applyFill="1" applyBorder="1" applyAlignment="1">
      <alignment horizontal="center" vertical="center" wrapText="1" readingOrder="1"/>
      <protection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3" fontId="20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3" fontId="21" fillId="33" borderId="23" xfId="0" applyNumberFormat="1" applyFont="1" applyFill="1" applyBorder="1" applyAlignment="1">
      <alignment/>
    </xf>
    <xf numFmtId="3" fontId="21" fillId="33" borderId="24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 horizontal="centerContinuous"/>
    </xf>
    <xf numFmtId="3" fontId="20" fillId="0" borderId="27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Continuous"/>
    </xf>
    <xf numFmtId="3" fontId="20" fillId="0" borderId="25" xfId="0" applyNumberFormat="1" applyFont="1" applyBorder="1" applyAlignment="1">
      <alignment horizontal="center"/>
    </xf>
    <xf numFmtId="3" fontId="20" fillId="0" borderId="25" xfId="0" applyNumberFormat="1" applyFont="1" applyBorder="1" applyAlignment="1" quotePrefix="1">
      <alignment horizontal="centerContinuous"/>
    </xf>
    <xf numFmtId="0" fontId="20" fillId="38" borderId="29" xfId="0" applyFont="1" applyFill="1" applyBorder="1" applyAlignment="1" quotePrefix="1">
      <alignment horizontal="center"/>
    </xf>
    <xf numFmtId="0" fontId="20" fillId="0" borderId="30" xfId="0" applyFont="1" applyBorder="1" applyAlignment="1" quotePrefix="1">
      <alignment horizontal="center"/>
    </xf>
    <xf numFmtId="3" fontId="20" fillId="0" borderId="31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39" borderId="34" xfId="0" applyNumberFormat="1" applyFont="1" applyFill="1" applyBorder="1" applyAlignment="1">
      <alignment/>
    </xf>
    <xf numFmtId="3" fontId="20" fillId="40" borderId="35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 horizontal="centerContinuous"/>
    </xf>
    <xf numFmtId="3" fontId="21" fillId="0" borderId="36" xfId="0" applyNumberFormat="1" applyFont="1" applyBorder="1" applyAlignment="1">
      <alignment horizontal="left"/>
    </xf>
    <xf numFmtId="3" fontId="20" fillId="0" borderId="37" xfId="0" applyNumberFormat="1" applyFont="1" applyBorder="1" applyAlignment="1">
      <alignment/>
    </xf>
    <xf numFmtId="4" fontId="20" fillId="0" borderId="24" xfId="0" applyNumberFormat="1" applyFont="1" applyBorder="1" applyAlignment="1">
      <alignment horizontal="right"/>
    </xf>
    <xf numFmtId="4" fontId="20" fillId="39" borderId="34" xfId="0" applyNumberFormat="1" applyFont="1" applyFill="1" applyBorder="1" applyAlignment="1">
      <alignment horizontal="right"/>
    </xf>
    <xf numFmtId="3" fontId="20" fillId="40" borderId="38" xfId="0" applyNumberFormat="1" applyFont="1" applyFill="1" applyBorder="1" applyAlignment="1">
      <alignment horizontal="left"/>
    </xf>
    <xf numFmtId="3" fontId="21" fillId="0" borderId="31" xfId="0" applyNumberFormat="1" applyFont="1" applyBorder="1" applyAlignment="1">
      <alignment/>
    </xf>
    <xf numFmtId="3" fontId="20" fillId="0" borderId="36" xfId="0" applyNumberFormat="1" applyFont="1" applyBorder="1" applyAlignment="1">
      <alignment horizontal="left"/>
    </xf>
    <xf numFmtId="4" fontId="20" fillId="0" borderId="24" xfId="0" applyNumberFormat="1" applyFont="1" applyBorder="1" applyAlignment="1">
      <alignment horizontal="centerContinuous"/>
    </xf>
    <xf numFmtId="4" fontId="20" fillId="39" borderId="34" xfId="0" applyNumberFormat="1" applyFont="1" applyFill="1" applyBorder="1" applyAlignment="1">
      <alignment horizontal="centerContinuous"/>
    </xf>
    <xf numFmtId="3" fontId="20" fillId="0" borderId="36" xfId="0" applyNumberFormat="1" applyFont="1" applyBorder="1" applyAlignment="1">
      <alignment/>
    </xf>
    <xf numFmtId="4" fontId="20" fillId="0" borderId="24" xfId="0" applyNumberFormat="1" applyFont="1" applyBorder="1" applyAlignment="1">
      <alignment/>
    </xf>
    <xf numFmtId="4" fontId="20" fillId="39" borderId="34" xfId="0" applyNumberFormat="1" applyFont="1" applyFill="1" applyBorder="1" applyAlignment="1">
      <alignment/>
    </xf>
    <xf numFmtId="3" fontId="20" fillId="40" borderId="38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 horizontal="centerContinuous" vertical="top"/>
    </xf>
    <xf numFmtId="3" fontId="21" fillId="0" borderId="36" xfId="0" applyNumberFormat="1" applyFont="1" applyBorder="1" applyAlignment="1">
      <alignment horizontal="left" vertical="top" wrapText="1"/>
    </xf>
    <xf numFmtId="4" fontId="20" fillId="39" borderId="34" xfId="0" applyNumberFormat="1" applyFont="1" applyFill="1" applyBorder="1" applyAlignment="1">
      <alignment horizontal="right"/>
    </xf>
    <xf numFmtId="4" fontId="20" fillId="0" borderId="24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39" borderId="43" xfId="0" applyNumberFormat="1" applyFont="1" applyFill="1" applyBorder="1" applyAlignment="1">
      <alignment/>
    </xf>
    <xf numFmtId="3" fontId="20" fillId="40" borderId="30" xfId="0" applyNumberFormat="1" applyFont="1" applyFill="1" applyBorder="1" applyAlignment="1">
      <alignment/>
    </xf>
    <xf numFmtId="0" fontId="26" fillId="0" borderId="0" xfId="53" applyFont="1">
      <alignment/>
      <protection/>
    </xf>
    <xf numFmtId="3" fontId="27" fillId="0" borderId="0" xfId="0" applyNumberFormat="1" applyFont="1" applyAlignment="1">
      <alignment horizontal="left"/>
    </xf>
    <xf numFmtId="3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3" fontId="5" fillId="0" borderId="11" xfId="52" applyNumberFormat="1" applyFont="1" applyFill="1" applyBorder="1">
      <alignment/>
      <protection/>
    </xf>
    <xf numFmtId="3" fontId="29" fillId="0" borderId="0" xfId="53" applyNumberFormat="1" applyFont="1">
      <alignment/>
      <protection/>
    </xf>
    <xf numFmtId="3" fontId="2" fillId="0" borderId="11" xfId="51" applyNumberFormat="1" applyFont="1" applyFill="1" applyBorder="1" applyAlignment="1">
      <alignment horizontal="right" vertical="top" wrapText="1" readingOrder="1"/>
      <protection/>
    </xf>
    <xf numFmtId="4" fontId="30" fillId="0" borderId="24" xfId="0" applyNumberFormat="1" applyFont="1" applyBorder="1" applyAlignment="1">
      <alignment horizontal="right"/>
    </xf>
    <xf numFmtId="3" fontId="15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49" fontId="31" fillId="0" borderId="17" xfId="52" applyNumberFormat="1" applyFont="1" applyFill="1" applyBorder="1">
      <alignment/>
      <protection/>
    </xf>
    <xf numFmtId="0" fontId="29" fillId="0" borderId="0" xfId="53" applyFont="1">
      <alignment/>
      <protection/>
    </xf>
    <xf numFmtId="3" fontId="32" fillId="0" borderId="0" xfId="53" applyNumberFormat="1" applyFont="1">
      <alignment/>
      <protection/>
    </xf>
    <xf numFmtId="49" fontId="16" fillId="33" borderId="17" xfId="51" applyNumberFormat="1" applyFont="1" applyFill="1" applyBorder="1" applyAlignment="1">
      <alignment horizontal="left" vertical="center" wrapText="1" readingOrder="1"/>
      <protection/>
    </xf>
    <xf numFmtId="0" fontId="33" fillId="0" borderId="11" xfId="0" applyFont="1" applyBorder="1" applyAlignment="1">
      <alignment wrapText="1"/>
    </xf>
    <xf numFmtId="0" fontId="0" fillId="0" borderId="11" xfId="0" applyBorder="1" applyAlignment="1">
      <alignment/>
    </xf>
    <xf numFmtId="49" fontId="2" fillId="33" borderId="17" xfId="51" applyNumberFormat="1" applyFont="1" applyFill="1" applyBorder="1" applyAlignment="1">
      <alignment horizontal="left" vertical="center" wrapText="1" readingOrder="1"/>
      <protection/>
    </xf>
    <xf numFmtId="49" fontId="2" fillId="33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33" fillId="0" borderId="11" xfId="0" applyFont="1" applyBorder="1" applyAlignment="1">
      <alignment/>
    </xf>
    <xf numFmtId="0" fontId="0" fillId="0" borderId="11" xfId="0" applyBorder="1" applyAlignment="1">
      <alignment wrapText="1"/>
    </xf>
    <xf numFmtId="49" fontId="2" fillId="33" borderId="17" xfId="51" applyNumberFormat="1" applyFont="1" applyFill="1" applyBorder="1" applyAlignment="1" applyProtection="1">
      <alignment vertical="center" wrapText="1" readingOrder="1"/>
      <protection locked="0"/>
    </xf>
    <xf numFmtId="49" fontId="2" fillId="33" borderId="17" xfId="51" applyNumberFormat="1" applyFont="1" applyFill="1" applyBorder="1" applyAlignment="1">
      <alignment vertical="center" wrapText="1" readingOrder="1"/>
      <protection/>
    </xf>
    <xf numFmtId="49" fontId="3" fillId="0" borderId="17" xfId="51" applyNumberFormat="1" applyFont="1" applyFill="1" applyBorder="1" applyAlignment="1" applyProtection="1">
      <alignment vertical="center" wrapText="1" readingOrder="1"/>
      <protection locked="0"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49" fontId="2" fillId="34" borderId="17" xfId="51" applyNumberFormat="1" applyFont="1" applyFill="1" applyBorder="1" applyAlignment="1">
      <alignment horizontal="left" vertical="center" wrapText="1" readingOrder="1"/>
      <protection/>
    </xf>
    <xf numFmtId="49" fontId="2" fillId="0" borderId="17" xfId="51" applyNumberFormat="1" applyFont="1" applyFill="1" applyBorder="1" applyAlignment="1">
      <alignment horizontal="left" vertical="center" wrapText="1" readingOrder="1"/>
      <protection/>
    </xf>
    <xf numFmtId="49" fontId="3" fillId="0" borderId="17" xfId="51" applyNumberFormat="1" applyFont="1" applyFill="1" applyBorder="1" applyAlignment="1">
      <alignment horizontal="left" vertical="center" wrapText="1" readingOrder="1"/>
      <protection/>
    </xf>
    <xf numFmtId="3" fontId="3" fillId="0" borderId="44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45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46" xfId="51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4" fontId="20" fillId="0" borderId="0" xfId="0" applyNumberFormat="1" applyFont="1" applyAlignment="1">
      <alignment/>
    </xf>
    <xf numFmtId="0" fontId="73" fillId="0" borderId="0" xfId="0" applyFont="1" applyAlignment="1">
      <alignment vertical="center" wrapText="1"/>
    </xf>
    <xf numFmtId="164" fontId="73" fillId="0" borderId="0" xfId="0" applyNumberFormat="1" applyFont="1" applyAlignment="1">
      <alignment vertical="center" wrapText="1"/>
    </xf>
    <xf numFmtId="0" fontId="74" fillId="41" borderId="20" xfId="0" applyFont="1" applyFill="1" applyBorder="1" applyAlignment="1">
      <alignment horizontal="center" vertical="center" wrapText="1"/>
    </xf>
    <xf numFmtId="0" fontId="74" fillId="41" borderId="47" xfId="0" applyFont="1" applyFill="1" applyBorder="1" applyAlignment="1">
      <alignment horizontal="center" vertical="center" wrapText="1"/>
    </xf>
    <xf numFmtId="164" fontId="74" fillId="41" borderId="47" xfId="0" applyNumberFormat="1" applyFont="1" applyFill="1" applyBorder="1" applyAlignment="1">
      <alignment horizontal="center" vertical="center" wrapText="1"/>
    </xf>
    <xf numFmtId="0" fontId="74" fillId="41" borderId="45" xfId="0" applyFont="1" applyFill="1" applyBorder="1" applyAlignment="1">
      <alignment horizontal="center" vertical="center" wrapText="1"/>
    </xf>
    <xf numFmtId="0" fontId="74" fillId="0" borderId="48" xfId="0" applyFont="1" applyFill="1" applyBorder="1" applyAlignment="1">
      <alignment horizontal="center" vertical="center" wrapText="1"/>
    </xf>
    <xf numFmtId="0" fontId="74" fillId="0" borderId="49" xfId="0" applyFont="1" applyFill="1" applyBorder="1" applyAlignment="1">
      <alignment horizontal="center" vertical="center" wrapText="1"/>
    </xf>
    <xf numFmtId="0" fontId="74" fillId="0" borderId="50" xfId="0" applyFont="1" applyFill="1" applyBorder="1" applyAlignment="1">
      <alignment horizontal="center" vertical="center" wrapText="1"/>
    </xf>
    <xf numFmtId="49" fontId="74" fillId="0" borderId="50" xfId="0" applyNumberFormat="1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vertical="center" wrapText="1"/>
    </xf>
    <xf numFmtId="164" fontId="73" fillId="0" borderId="15" xfId="0" applyNumberFormat="1" applyFont="1" applyBorder="1" applyAlignment="1">
      <alignment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vertical="center" wrapText="1"/>
    </xf>
    <xf numFmtId="164" fontId="73" fillId="0" borderId="11" xfId="0" applyNumberFormat="1" applyFont="1" applyBorder="1" applyAlignment="1">
      <alignment vertical="center" wrapText="1"/>
    </xf>
    <xf numFmtId="49" fontId="73" fillId="0" borderId="17" xfId="0" applyNumberFormat="1" applyFont="1" applyBorder="1" applyAlignment="1">
      <alignment horizontal="center" vertical="center" wrapText="1"/>
    </xf>
    <xf numFmtId="49" fontId="73" fillId="0" borderId="17" xfId="0" applyNumberFormat="1" applyFont="1" applyBorder="1" applyAlignment="1">
      <alignment vertical="center" wrapText="1"/>
    </xf>
    <xf numFmtId="0" fontId="74" fillId="41" borderId="52" xfId="0" applyFont="1" applyFill="1" applyBorder="1" applyAlignment="1">
      <alignment vertical="center" wrapText="1"/>
    </xf>
    <xf numFmtId="0" fontId="74" fillId="41" borderId="53" xfId="0" applyFont="1" applyFill="1" applyBorder="1" applyAlignment="1">
      <alignment vertical="center" wrapText="1"/>
    </xf>
    <xf numFmtId="164" fontId="73" fillId="41" borderId="53" xfId="0" applyNumberFormat="1" applyFont="1" applyFill="1" applyBorder="1" applyAlignment="1">
      <alignment vertical="center" wrapText="1"/>
    </xf>
    <xf numFmtId="49" fontId="74" fillId="41" borderId="46" xfId="0" applyNumberFormat="1" applyFont="1" applyFill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4" fillId="41" borderId="10" xfId="0" applyFont="1" applyFill="1" applyBorder="1" applyAlignment="1">
      <alignment vertical="center" wrapText="1"/>
    </xf>
    <xf numFmtId="0" fontId="74" fillId="41" borderId="11" xfId="0" applyFont="1" applyFill="1" applyBorder="1" applyAlignment="1">
      <alignment vertical="center" wrapText="1"/>
    </xf>
    <xf numFmtId="164" fontId="73" fillId="41" borderId="11" xfId="0" applyNumberFormat="1" applyFont="1" applyFill="1" applyBorder="1" applyAlignment="1">
      <alignment vertical="center" wrapText="1"/>
    </xf>
    <xf numFmtId="49" fontId="74" fillId="41" borderId="17" xfId="0" applyNumberFormat="1" applyFont="1" applyFill="1" applyBorder="1" applyAlignment="1">
      <alignment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wrapText="1"/>
    </xf>
    <xf numFmtId="0" fontId="74" fillId="41" borderId="12" xfId="0" applyFont="1" applyFill="1" applyBorder="1" applyAlignment="1">
      <alignment vertical="center" wrapText="1"/>
    </xf>
    <xf numFmtId="0" fontId="74" fillId="41" borderId="13" xfId="0" applyFont="1" applyFill="1" applyBorder="1" applyAlignment="1">
      <alignment vertical="center" wrapText="1"/>
    </xf>
    <xf numFmtId="164" fontId="73" fillId="41" borderId="13" xfId="0" applyNumberFormat="1" applyFont="1" applyFill="1" applyBorder="1" applyAlignment="1">
      <alignment vertical="center" wrapText="1"/>
    </xf>
    <xf numFmtId="49" fontId="74" fillId="41" borderId="18" xfId="0" applyNumberFormat="1" applyFont="1" applyFill="1" applyBorder="1" applyAlignment="1">
      <alignment vertical="center" wrapText="1"/>
    </xf>
    <xf numFmtId="0" fontId="74" fillId="41" borderId="54" xfId="0" applyFont="1" applyFill="1" applyBorder="1" applyAlignment="1">
      <alignment vertical="center" wrapText="1"/>
    </xf>
    <xf numFmtId="164" fontId="73" fillId="41" borderId="34" xfId="0" applyNumberFormat="1" applyFont="1" applyFill="1" applyBorder="1" applyAlignment="1">
      <alignment vertical="center" wrapText="1"/>
    </xf>
    <xf numFmtId="49" fontId="74" fillId="41" borderId="55" xfId="0" applyNumberFormat="1" applyFont="1" applyFill="1" applyBorder="1" applyAlignment="1">
      <alignment vertical="center" wrapText="1"/>
    </xf>
    <xf numFmtId="0" fontId="9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12" fillId="0" borderId="0" xfId="51" applyNumberFormat="1" applyFont="1" applyFill="1" applyBorder="1" applyAlignment="1">
      <alignment horizontal="center" vertical="center" wrapText="1" readingOrder="1"/>
      <protection/>
    </xf>
    <xf numFmtId="0" fontId="13" fillId="0" borderId="0" xfId="52" applyFont="1" applyFill="1" applyBorder="1" applyAlignment="1">
      <alignment horizontal="center" vertical="center" wrapText="1" readingOrder="1"/>
      <protection/>
    </xf>
    <xf numFmtId="0" fontId="14" fillId="0" borderId="0" xfId="0" applyFont="1" applyAlignment="1">
      <alignment horizontal="center" vertical="center" wrapText="1" readingOrder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5" fillId="33" borderId="57" xfId="0" applyFont="1" applyFill="1" applyBorder="1" applyAlignment="1">
      <alignment vertical="center" wrapText="1"/>
    </xf>
    <xf numFmtId="0" fontId="25" fillId="33" borderId="58" xfId="0" applyFont="1" applyFill="1" applyBorder="1" applyAlignment="1">
      <alignment vertical="center" wrapText="1"/>
    </xf>
    <xf numFmtId="0" fontId="21" fillId="42" borderId="59" xfId="0" applyFont="1" applyFill="1" applyBorder="1" applyAlignment="1">
      <alignment horizontal="center" vertical="center" wrapText="1"/>
    </xf>
    <xf numFmtId="0" fontId="25" fillId="33" borderId="60" xfId="0" applyFont="1" applyFill="1" applyBorder="1" applyAlignment="1">
      <alignment/>
    </xf>
    <xf numFmtId="0" fontId="25" fillId="33" borderId="61" xfId="0" applyFont="1" applyFill="1" applyBorder="1" applyAlignment="1">
      <alignment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4" fillId="0" borderId="0" xfId="0" applyNumberFormat="1" applyFont="1" applyAlignment="1">
      <alignment horizontal="center" vertical="top"/>
    </xf>
    <xf numFmtId="0" fontId="21" fillId="33" borderId="32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vertical="center" wrapText="1"/>
    </xf>
    <xf numFmtId="0" fontId="25" fillId="33" borderId="40" xfId="0" applyFont="1" applyFill="1" applyBorder="1" applyAlignment="1">
      <alignment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vertical="center" wrapText="1"/>
    </xf>
    <xf numFmtId="0" fontId="25" fillId="33" borderId="29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5" fillId="43" borderId="32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74" fillId="41" borderId="14" xfId="0" applyFont="1" applyFill="1" applyBorder="1" applyAlignment="1">
      <alignment horizontal="center" vertical="center" wrapText="1"/>
    </xf>
    <xf numFmtId="0" fontId="74" fillId="41" borderId="19" xfId="0" applyFont="1" applyFill="1" applyBorder="1" applyAlignment="1">
      <alignment horizontal="center" vertical="center" wrapText="1"/>
    </xf>
    <xf numFmtId="0" fontId="74" fillId="41" borderId="63" xfId="0" applyFont="1" applyFill="1" applyBorder="1" applyAlignment="1">
      <alignment horizontal="center" vertical="center" wrapText="1"/>
    </xf>
    <xf numFmtId="0" fontId="77" fillId="0" borderId="64" xfId="0" applyFont="1" applyBorder="1" applyAlignment="1">
      <alignment/>
    </xf>
    <xf numFmtId="0" fontId="77" fillId="0" borderId="65" xfId="0" applyFont="1" applyBorder="1" applyAlignment="1">
      <alignment/>
    </xf>
    <xf numFmtId="0" fontId="74" fillId="41" borderId="15" xfId="0" applyFont="1" applyFill="1" applyBorder="1" applyAlignment="1">
      <alignment horizontal="center" vertical="center" wrapText="1"/>
    </xf>
    <xf numFmtId="0" fontId="78" fillId="43" borderId="66" xfId="0" applyFont="1" applyFill="1" applyBorder="1" applyAlignment="1">
      <alignment horizontal="center" vertical="center" wrapText="1"/>
    </xf>
    <xf numFmtId="0" fontId="78" fillId="43" borderId="33" xfId="0" applyFont="1" applyFill="1" applyBorder="1" applyAlignment="1">
      <alignment horizontal="center" vertical="center" wrapText="1"/>
    </xf>
    <xf numFmtId="0" fontId="2" fillId="44" borderId="67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vertical="center" wrapText="1"/>
    </xf>
    <xf numFmtId="0" fontId="15" fillId="0" borderId="69" xfId="0" applyFont="1" applyBorder="1" applyAlignment="1">
      <alignment vertical="center" wrapText="1"/>
    </xf>
    <xf numFmtId="164" fontId="15" fillId="0" borderId="69" xfId="0" applyNumberFormat="1" applyFont="1" applyBorder="1" applyAlignment="1">
      <alignment vertical="center" wrapText="1"/>
    </xf>
    <xf numFmtId="49" fontId="15" fillId="0" borderId="70" xfId="0" applyNumberFormat="1" applyFont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164" fontId="15" fillId="0" borderId="71" xfId="0" applyNumberFormat="1" applyFont="1" applyBorder="1" applyAlignment="1">
      <alignment vertical="center" wrapText="1"/>
    </xf>
    <xf numFmtId="49" fontId="15" fillId="0" borderId="72" xfId="0" applyNumberFormat="1" applyFont="1" applyBorder="1" applyAlignment="1">
      <alignment vertical="center" wrapText="1"/>
    </xf>
    <xf numFmtId="0" fontId="16" fillId="45" borderId="73" xfId="0" applyFont="1" applyFill="1" applyBorder="1" applyAlignment="1">
      <alignment vertical="center" wrapText="1"/>
    </xf>
    <xf numFmtId="0" fontId="16" fillId="45" borderId="71" xfId="0" applyFont="1" applyFill="1" applyBorder="1" applyAlignment="1">
      <alignment vertical="center" wrapText="1"/>
    </xf>
    <xf numFmtId="164" fontId="15" fillId="45" borderId="71" xfId="0" applyNumberFormat="1" applyFont="1" applyFill="1" applyBorder="1" applyAlignment="1">
      <alignment vertical="center" wrapText="1"/>
    </xf>
    <xf numFmtId="49" fontId="16" fillId="45" borderId="72" xfId="0" applyNumberFormat="1" applyFont="1" applyFill="1" applyBorder="1" applyAlignment="1">
      <alignment vertical="center" wrapText="1"/>
    </xf>
    <xf numFmtId="0" fontId="15" fillId="0" borderId="73" xfId="0" applyFont="1" applyBorder="1" applyAlignment="1">
      <alignment vertical="center" wrapText="1"/>
    </xf>
    <xf numFmtId="0" fontId="16" fillId="45" borderId="74" xfId="0" applyFont="1" applyFill="1" applyBorder="1" applyAlignment="1">
      <alignment vertical="center" wrapText="1"/>
    </xf>
    <xf numFmtId="0" fontId="16" fillId="45" borderId="75" xfId="0" applyFont="1" applyFill="1" applyBorder="1" applyAlignment="1">
      <alignment vertical="center" wrapText="1"/>
    </xf>
    <xf numFmtId="164" fontId="15" fillId="45" borderId="75" xfId="0" applyNumberFormat="1" applyFont="1" applyFill="1" applyBorder="1" applyAlignment="1">
      <alignment vertical="center" wrapText="1"/>
    </xf>
    <xf numFmtId="49" fontId="16" fillId="45" borderId="76" xfId="0" applyNumberFormat="1" applyFont="1" applyFill="1" applyBorder="1" applyAlignment="1">
      <alignment vertical="center" wrapText="1"/>
    </xf>
    <xf numFmtId="0" fontId="16" fillId="45" borderId="77" xfId="0" applyFont="1" applyFill="1" applyBorder="1" applyAlignment="1">
      <alignment vertical="center" wrapText="1"/>
    </xf>
    <xf numFmtId="0" fontId="16" fillId="45" borderId="78" xfId="0" applyFont="1" applyFill="1" applyBorder="1" applyAlignment="1">
      <alignment vertical="center" wrapText="1"/>
    </xf>
    <xf numFmtId="164" fontId="15" fillId="45" borderId="79" xfId="0" applyNumberFormat="1" applyFont="1" applyFill="1" applyBorder="1" applyAlignment="1">
      <alignment vertical="center" wrapText="1"/>
    </xf>
    <xf numFmtId="49" fontId="16" fillId="45" borderId="80" xfId="0" applyNumberFormat="1" applyFont="1" applyFill="1" applyBorder="1" applyAlignment="1">
      <alignment vertical="center" wrapText="1"/>
    </xf>
    <xf numFmtId="0" fontId="16" fillId="44" borderId="81" xfId="0" applyFont="1" applyFill="1" applyBorder="1" applyAlignment="1">
      <alignment vertical="center" wrapText="1"/>
    </xf>
    <xf numFmtId="164" fontId="15" fillId="44" borderId="82" xfId="0" applyNumberFormat="1" applyFont="1" applyFill="1" applyBorder="1" applyAlignment="1">
      <alignment vertical="center" wrapText="1"/>
    </xf>
    <xf numFmtId="49" fontId="16" fillId="44" borderId="80" xfId="0" applyNumberFormat="1" applyFont="1" applyFill="1" applyBorder="1" applyAlignment="1">
      <alignment vertical="center" wrapText="1"/>
    </xf>
    <xf numFmtId="3" fontId="16" fillId="44" borderId="78" xfId="0" applyNumberFormat="1" applyFont="1" applyFill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8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F100" sqref="F100"/>
    </sheetView>
  </sheetViews>
  <sheetFormatPr defaultColWidth="8.796875" defaultRowHeight="14.25"/>
  <cols>
    <col min="1" max="1" width="9" style="53" customWidth="1"/>
    <col min="2" max="2" width="4.69921875" style="53" customWidth="1"/>
    <col min="3" max="3" width="39.09765625" style="53" customWidth="1"/>
    <col min="4" max="4" width="13.5" style="53" customWidth="1"/>
    <col min="5" max="5" width="14.69921875" style="53" customWidth="1"/>
    <col min="6" max="6" width="12.59765625" style="53" customWidth="1"/>
    <col min="7" max="7" width="16" style="54" customWidth="1"/>
    <col min="8" max="16384" width="9" style="53" customWidth="1"/>
  </cols>
  <sheetData>
    <row r="1" spans="2:13" ht="28.5" customHeight="1">
      <c r="B1" s="228"/>
      <c r="C1" s="228"/>
      <c r="D1" s="228"/>
      <c r="E1" s="228"/>
      <c r="F1" s="228"/>
      <c r="G1" s="229"/>
      <c r="H1" s="52"/>
      <c r="I1" s="52"/>
      <c r="J1" s="52"/>
      <c r="K1" s="52"/>
      <c r="L1" s="52"/>
      <c r="M1" s="52"/>
    </row>
    <row r="2" spans="2:7" ht="38.25" customHeight="1">
      <c r="B2" s="225" t="s">
        <v>151</v>
      </c>
      <c r="C2" s="226"/>
      <c r="D2" s="226"/>
      <c r="E2" s="226"/>
      <c r="F2" s="226"/>
      <c r="G2" s="227"/>
    </row>
    <row r="3" spans="2:6" ht="25.5" customHeight="1">
      <c r="B3" s="223" t="s">
        <v>142</v>
      </c>
      <c r="C3" s="224"/>
      <c r="D3" s="224"/>
      <c r="E3" s="224"/>
      <c r="F3" s="224"/>
    </row>
    <row r="4" spans="2:6" ht="27.75" customHeight="1">
      <c r="B4" s="223" t="s">
        <v>143</v>
      </c>
      <c r="C4" s="224"/>
      <c r="D4" s="224"/>
      <c r="E4" s="224"/>
      <c r="F4" s="224"/>
    </row>
    <row r="5" ht="17.25" customHeight="1"/>
    <row r="6" spans="2:7" ht="60" customHeight="1">
      <c r="B6" s="103" t="s">
        <v>4</v>
      </c>
      <c r="C6" s="103" t="s">
        <v>5</v>
      </c>
      <c r="D6" s="103" t="s">
        <v>145</v>
      </c>
      <c r="E6" s="103" t="s">
        <v>146</v>
      </c>
      <c r="F6" s="103" t="s">
        <v>147</v>
      </c>
      <c r="G6" s="104" t="s">
        <v>144</v>
      </c>
    </row>
    <row r="7" spans="2:7" ht="12.75" customHeight="1"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6">
        <v>6</v>
      </c>
    </row>
    <row r="8" spans="2:9" ht="18.75" customHeight="1">
      <c r="B8" s="57" t="s">
        <v>6</v>
      </c>
      <c r="C8" s="58" t="s">
        <v>7</v>
      </c>
      <c r="D8" s="59">
        <f>+D9+D14+D20+D25+D29+D30+D31</f>
        <v>1376000</v>
      </c>
      <c r="E8" s="59">
        <f>E9+E14+E20+E25+E29+E30+E31</f>
        <v>1543657</v>
      </c>
      <c r="F8" s="59">
        <f>+F9+F14+F20+F25+F29+F30+F31</f>
        <v>1543657</v>
      </c>
      <c r="G8" s="60">
        <f>F8/E8</f>
        <v>1</v>
      </c>
      <c r="I8" s="61"/>
    </row>
    <row r="9" spans="2:7" ht="18.75" customHeight="1">
      <c r="B9" s="62" t="s">
        <v>8</v>
      </c>
      <c r="C9" s="63" t="s">
        <v>9</v>
      </c>
      <c r="D9" s="64">
        <f>SUM(D10:D13)</f>
        <v>674000</v>
      </c>
      <c r="E9" s="64">
        <f>SUM(E10:E13)</f>
        <v>743549</v>
      </c>
      <c r="F9" s="64">
        <f>SUM(F10:F13)</f>
        <v>743549</v>
      </c>
      <c r="G9" s="65">
        <f aca="true" t="shared" si="0" ref="G9:G72">F9/E9</f>
        <v>1</v>
      </c>
    </row>
    <row r="10" spans="2:7" ht="18.75" customHeight="1">
      <c r="B10" s="66" t="s">
        <v>10</v>
      </c>
      <c r="C10" s="66" t="s">
        <v>11</v>
      </c>
      <c r="D10" s="67">
        <v>612000</v>
      </c>
      <c r="E10" s="67">
        <v>676421</v>
      </c>
      <c r="F10" s="67">
        <v>676421</v>
      </c>
      <c r="G10" s="68">
        <f t="shared" si="0"/>
        <v>1</v>
      </c>
    </row>
    <row r="11" spans="2:7" ht="18.75" customHeight="1">
      <c r="B11" s="66" t="s">
        <v>10</v>
      </c>
      <c r="C11" s="66" t="s">
        <v>12</v>
      </c>
      <c r="D11" s="67"/>
      <c r="E11" s="67"/>
      <c r="F11" s="67"/>
      <c r="G11" s="68" t="e">
        <f t="shared" si="0"/>
        <v>#DIV/0!</v>
      </c>
    </row>
    <row r="12" spans="2:7" ht="18.75" customHeight="1">
      <c r="B12" s="66" t="s">
        <v>10</v>
      </c>
      <c r="C12" s="66" t="s">
        <v>13</v>
      </c>
      <c r="D12" s="67">
        <v>62000</v>
      </c>
      <c r="E12" s="67">
        <v>59945</v>
      </c>
      <c r="F12" s="67">
        <v>59945</v>
      </c>
      <c r="G12" s="68">
        <f t="shared" si="0"/>
        <v>1</v>
      </c>
    </row>
    <row r="13" spans="2:7" ht="18.75" customHeight="1">
      <c r="B13" s="66" t="s">
        <v>10</v>
      </c>
      <c r="C13" s="66" t="s">
        <v>14</v>
      </c>
      <c r="D13" s="67"/>
      <c r="E13" s="67">
        <v>7183</v>
      </c>
      <c r="F13" s="67">
        <v>7183</v>
      </c>
      <c r="G13" s="68">
        <f t="shared" si="0"/>
        <v>1</v>
      </c>
    </row>
    <row r="14" spans="2:7" ht="18.75" customHeight="1">
      <c r="B14" s="62" t="s">
        <v>15</v>
      </c>
      <c r="C14" s="63" t="s">
        <v>16</v>
      </c>
      <c r="D14" s="64">
        <f>SUM(D15:D19)</f>
        <v>700000</v>
      </c>
      <c r="E14" s="64">
        <f>SUM(E15:E19)</f>
        <v>756150</v>
      </c>
      <c r="F14" s="64">
        <f>SUM(F15:F19)</f>
        <v>756150</v>
      </c>
      <c r="G14" s="65">
        <f t="shared" si="0"/>
        <v>1</v>
      </c>
    </row>
    <row r="15" spans="2:7" ht="18.75" customHeight="1">
      <c r="B15" s="66" t="s">
        <v>10</v>
      </c>
      <c r="C15" s="66" t="s">
        <v>18</v>
      </c>
      <c r="D15" s="67">
        <v>700000</v>
      </c>
      <c r="E15" s="67">
        <v>756150</v>
      </c>
      <c r="F15" s="67">
        <v>756150</v>
      </c>
      <c r="G15" s="68">
        <f t="shared" si="0"/>
        <v>1</v>
      </c>
    </row>
    <row r="16" spans="2:7" ht="18.75" customHeight="1">
      <c r="B16" s="66"/>
      <c r="C16" s="66" t="s">
        <v>17</v>
      </c>
      <c r="D16" s="67"/>
      <c r="E16" s="67"/>
      <c r="F16" s="67"/>
      <c r="G16" s="68" t="e">
        <f t="shared" si="0"/>
        <v>#DIV/0!</v>
      </c>
    </row>
    <row r="17" spans="2:7" ht="18.75" customHeight="1">
      <c r="B17" s="66" t="s">
        <v>10</v>
      </c>
      <c r="C17" s="66" t="s">
        <v>19</v>
      </c>
      <c r="D17" s="67"/>
      <c r="E17" s="67"/>
      <c r="F17" s="67"/>
      <c r="G17" s="68" t="e">
        <f t="shared" si="0"/>
        <v>#DIV/0!</v>
      </c>
    </row>
    <row r="18" spans="2:7" ht="18.75" customHeight="1">
      <c r="B18" s="66" t="s">
        <v>10</v>
      </c>
      <c r="C18" s="66" t="s">
        <v>20</v>
      </c>
      <c r="D18" s="67"/>
      <c r="E18" s="67"/>
      <c r="F18" s="67"/>
      <c r="G18" s="68" t="e">
        <f t="shared" si="0"/>
        <v>#DIV/0!</v>
      </c>
    </row>
    <row r="19" spans="2:7" ht="18.75" customHeight="1">
      <c r="B19" s="66" t="s">
        <v>10</v>
      </c>
      <c r="C19" s="66" t="s">
        <v>21</v>
      </c>
      <c r="D19" s="67"/>
      <c r="E19" s="67"/>
      <c r="F19" s="67"/>
      <c r="G19" s="68" t="e">
        <f t="shared" si="0"/>
        <v>#DIV/0!</v>
      </c>
    </row>
    <row r="20" spans="2:7" ht="25.5" customHeight="1">
      <c r="B20" s="62" t="s">
        <v>22</v>
      </c>
      <c r="C20" s="63" t="s">
        <v>23</v>
      </c>
      <c r="D20" s="64">
        <f>SUM(D21:D24)</f>
        <v>0</v>
      </c>
      <c r="E20" s="64">
        <f>SUM(E21:E24)</f>
        <v>0</v>
      </c>
      <c r="F20" s="64">
        <f>SUM(F21:F24)</f>
        <v>0</v>
      </c>
      <c r="G20" s="65" t="e">
        <f t="shared" si="0"/>
        <v>#DIV/0!</v>
      </c>
    </row>
    <row r="21" spans="2:7" ht="18.75" customHeight="1">
      <c r="B21" s="66" t="s">
        <v>10</v>
      </c>
      <c r="C21" s="66" t="s">
        <v>24</v>
      </c>
      <c r="D21" s="67"/>
      <c r="E21" s="67"/>
      <c r="F21" s="67"/>
      <c r="G21" s="68" t="e">
        <f t="shared" si="0"/>
        <v>#DIV/0!</v>
      </c>
    </row>
    <row r="22" spans="2:7" ht="18.75" customHeight="1">
      <c r="B22" s="66" t="s">
        <v>10</v>
      </c>
      <c r="C22" s="66" t="s">
        <v>19</v>
      </c>
      <c r="D22" s="67"/>
      <c r="E22" s="67"/>
      <c r="F22" s="67"/>
      <c r="G22" s="68" t="e">
        <f t="shared" si="0"/>
        <v>#DIV/0!</v>
      </c>
    </row>
    <row r="23" spans="2:7" ht="18.75" customHeight="1">
      <c r="B23" s="66" t="s">
        <v>10</v>
      </c>
      <c r="C23" s="66" t="s">
        <v>20</v>
      </c>
      <c r="D23" s="161"/>
      <c r="E23" s="67"/>
      <c r="F23" s="67"/>
      <c r="G23" s="68" t="e">
        <f t="shared" si="0"/>
        <v>#DIV/0!</v>
      </c>
    </row>
    <row r="24" spans="2:7" ht="18.75" customHeight="1">
      <c r="B24" s="66" t="s">
        <v>10</v>
      </c>
      <c r="C24" s="66" t="s">
        <v>21</v>
      </c>
      <c r="D24" s="67"/>
      <c r="E24" s="67"/>
      <c r="F24" s="67"/>
      <c r="G24" s="68" t="e">
        <f t="shared" si="0"/>
        <v>#DIV/0!</v>
      </c>
    </row>
    <row r="25" spans="2:7" ht="18.75" customHeight="1">
      <c r="B25" s="62" t="s">
        <v>25</v>
      </c>
      <c r="C25" s="63" t="s">
        <v>26</v>
      </c>
      <c r="D25" s="64">
        <f>SUM(D26:D28)</f>
        <v>0</v>
      </c>
      <c r="E25" s="64">
        <f>SUM(E26:E28)</f>
        <v>0</v>
      </c>
      <c r="F25" s="64">
        <f>SUM(F26:F28)</f>
        <v>0</v>
      </c>
      <c r="G25" s="65" t="e">
        <f t="shared" si="0"/>
        <v>#DIV/0!</v>
      </c>
    </row>
    <row r="26" spans="2:7" ht="18.75" customHeight="1">
      <c r="B26" s="66" t="s">
        <v>10</v>
      </c>
      <c r="C26" s="66" t="s">
        <v>19</v>
      </c>
      <c r="D26" s="67"/>
      <c r="E26" s="67"/>
      <c r="F26" s="67"/>
      <c r="G26" s="68" t="e">
        <f t="shared" si="0"/>
        <v>#DIV/0!</v>
      </c>
    </row>
    <row r="27" spans="2:7" ht="18.75" customHeight="1">
      <c r="B27" s="66" t="s">
        <v>10</v>
      </c>
      <c r="C27" s="66" t="s">
        <v>27</v>
      </c>
      <c r="D27" s="67"/>
      <c r="E27" s="67"/>
      <c r="F27" s="67"/>
      <c r="G27" s="68" t="e">
        <f t="shared" si="0"/>
        <v>#DIV/0!</v>
      </c>
    </row>
    <row r="28" spans="2:7" ht="18.75" customHeight="1">
      <c r="B28" s="66" t="s">
        <v>10</v>
      </c>
      <c r="C28" s="66" t="s">
        <v>21</v>
      </c>
      <c r="D28" s="67"/>
      <c r="E28" s="67"/>
      <c r="F28" s="67"/>
      <c r="G28" s="68" t="e">
        <f t="shared" si="0"/>
        <v>#DIV/0!</v>
      </c>
    </row>
    <row r="29" spans="2:7" ht="30.75" customHeight="1">
      <c r="B29" s="62" t="s">
        <v>28</v>
      </c>
      <c r="C29" s="63" t="s">
        <v>29</v>
      </c>
      <c r="D29" s="69"/>
      <c r="E29" s="69">
        <v>24072</v>
      </c>
      <c r="F29" s="69">
        <v>24072</v>
      </c>
      <c r="G29" s="65">
        <f t="shared" si="0"/>
        <v>1</v>
      </c>
    </row>
    <row r="30" spans="2:7" ht="18.75" customHeight="1">
      <c r="B30" s="62" t="s">
        <v>30</v>
      </c>
      <c r="C30" s="63" t="s">
        <v>31</v>
      </c>
      <c r="D30" s="69">
        <v>2000</v>
      </c>
      <c r="E30" s="69">
        <v>4978</v>
      </c>
      <c r="F30" s="69">
        <v>4978</v>
      </c>
      <c r="G30" s="65">
        <f t="shared" si="0"/>
        <v>1</v>
      </c>
    </row>
    <row r="31" spans="2:7" ht="18.75" customHeight="1">
      <c r="B31" s="62" t="s">
        <v>32</v>
      </c>
      <c r="C31" s="63" t="s">
        <v>33</v>
      </c>
      <c r="D31" s="69"/>
      <c r="E31" s="69">
        <v>14908</v>
      </c>
      <c r="F31" s="69">
        <v>14908</v>
      </c>
      <c r="G31" s="65">
        <f t="shared" si="0"/>
        <v>1</v>
      </c>
    </row>
    <row r="32" spans="2:7" ht="18.75" customHeight="1">
      <c r="B32" s="57" t="s">
        <v>34</v>
      </c>
      <c r="C32" s="58" t="s">
        <v>35</v>
      </c>
      <c r="D32" s="59">
        <f>+D33+D65+D66</f>
        <v>1371000</v>
      </c>
      <c r="E32" s="59">
        <f>+E33+E65+E66</f>
        <v>1536728</v>
      </c>
      <c r="F32" s="59">
        <f>+F33+F65+F66</f>
        <v>1536728</v>
      </c>
      <c r="G32" s="60">
        <f t="shared" si="0"/>
        <v>1</v>
      </c>
    </row>
    <row r="33" spans="2:7" ht="18.75" customHeight="1">
      <c r="B33" s="62" t="s">
        <v>8</v>
      </c>
      <c r="C33" s="63" t="s">
        <v>36</v>
      </c>
      <c r="D33" s="64">
        <f>+D34+D35+D36+D44+D52+D57+D61+D64</f>
        <v>1371000</v>
      </c>
      <c r="E33" s="64">
        <f>+E34+E35+E36+E44+E52+E57+E61+E64</f>
        <v>1532404</v>
      </c>
      <c r="F33" s="64">
        <f>+F34+F35+F36+F44+F52+F57+F61+F64</f>
        <v>1532404</v>
      </c>
      <c r="G33" s="65">
        <f t="shared" si="0"/>
        <v>1</v>
      </c>
    </row>
    <row r="34" spans="2:7" ht="18.75" customHeight="1">
      <c r="B34" s="70" t="s">
        <v>10</v>
      </c>
      <c r="C34" s="71" t="s">
        <v>37</v>
      </c>
      <c r="D34" s="69">
        <v>30000</v>
      </c>
      <c r="E34" s="69">
        <v>38061</v>
      </c>
      <c r="F34" s="69">
        <v>38061</v>
      </c>
      <c r="G34" s="65">
        <f t="shared" si="0"/>
        <v>1</v>
      </c>
    </row>
    <row r="35" spans="2:7" ht="18.75" customHeight="1">
      <c r="B35" s="70" t="s">
        <v>10</v>
      </c>
      <c r="C35" s="71" t="s">
        <v>38</v>
      </c>
      <c r="D35" s="69">
        <v>139500</v>
      </c>
      <c r="E35" s="69">
        <v>143737</v>
      </c>
      <c r="F35" s="69">
        <v>143737</v>
      </c>
      <c r="G35" s="65">
        <f t="shared" si="0"/>
        <v>1</v>
      </c>
    </row>
    <row r="36" spans="2:7" ht="18.75" customHeight="1">
      <c r="B36" s="70" t="s">
        <v>10</v>
      </c>
      <c r="C36" s="71" t="s">
        <v>39</v>
      </c>
      <c r="D36" s="64">
        <f>SUM(D37:D43)</f>
        <v>397000</v>
      </c>
      <c r="E36" s="64">
        <f>SUM(E37:E43)</f>
        <v>435263</v>
      </c>
      <c r="F36" s="64">
        <f>SUM(F37:F43)</f>
        <v>435263</v>
      </c>
      <c r="G36" s="65">
        <f t="shared" si="0"/>
        <v>1</v>
      </c>
    </row>
    <row r="37" spans="2:7" ht="18.75" customHeight="1">
      <c r="B37" s="55" t="s">
        <v>10</v>
      </c>
      <c r="C37" s="66" t="s">
        <v>40</v>
      </c>
      <c r="D37" s="67">
        <v>5000</v>
      </c>
      <c r="E37" s="67">
        <v>7619</v>
      </c>
      <c r="F37" s="67">
        <v>7619</v>
      </c>
      <c r="G37" s="68">
        <f t="shared" si="0"/>
        <v>1</v>
      </c>
    </row>
    <row r="38" spans="2:7" ht="18.75" customHeight="1">
      <c r="B38" s="55" t="s">
        <v>10</v>
      </c>
      <c r="C38" s="66" t="s">
        <v>41</v>
      </c>
      <c r="D38" s="67">
        <v>8000</v>
      </c>
      <c r="E38" s="67">
        <v>12772</v>
      </c>
      <c r="F38" s="67">
        <v>12772</v>
      </c>
      <c r="G38" s="68">
        <f t="shared" si="0"/>
        <v>1</v>
      </c>
    </row>
    <row r="39" spans="2:7" ht="18.75" customHeight="1">
      <c r="B39" s="55" t="s">
        <v>10</v>
      </c>
      <c r="C39" s="66" t="s">
        <v>42</v>
      </c>
      <c r="D39" s="67">
        <v>25000</v>
      </c>
      <c r="E39" s="67">
        <v>21252</v>
      </c>
      <c r="F39" s="67">
        <v>21252</v>
      </c>
      <c r="G39" s="68">
        <f t="shared" si="0"/>
        <v>1</v>
      </c>
    </row>
    <row r="40" spans="2:7" ht="18.75" customHeight="1">
      <c r="B40" s="55" t="s">
        <v>10</v>
      </c>
      <c r="C40" s="66" t="s">
        <v>43</v>
      </c>
      <c r="D40" s="67">
        <v>15000</v>
      </c>
      <c r="E40" s="67">
        <v>11376</v>
      </c>
      <c r="F40" s="67">
        <v>11376</v>
      </c>
      <c r="G40" s="68">
        <f t="shared" si="0"/>
        <v>1</v>
      </c>
    </row>
    <row r="41" spans="2:7" ht="18.75" customHeight="1">
      <c r="B41" s="55" t="s">
        <v>10</v>
      </c>
      <c r="C41" s="66" t="s">
        <v>44</v>
      </c>
      <c r="D41" s="67">
        <v>12000</v>
      </c>
      <c r="E41" s="67">
        <v>11697</v>
      </c>
      <c r="F41" s="67">
        <v>11697</v>
      </c>
      <c r="G41" s="68">
        <f t="shared" si="0"/>
        <v>1</v>
      </c>
    </row>
    <row r="42" spans="2:7" ht="18.75" customHeight="1">
      <c r="B42" s="55" t="s">
        <v>10</v>
      </c>
      <c r="C42" s="66" t="s">
        <v>45</v>
      </c>
      <c r="D42" s="67">
        <v>200000</v>
      </c>
      <c r="E42" s="67">
        <v>160683</v>
      </c>
      <c r="F42" s="67">
        <v>160683</v>
      </c>
      <c r="G42" s="68">
        <f t="shared" si="0"/>
        <v>1</v>
      </c>
    </row>
    <row r="43" spans="2:7" ht="18.75" customHeight="1">
      <c r="B43" s="55" t="s">
        <v>10</v>
      </c>
      <c r="C43" s="66" t="s">
        <v>46</v>
      </c>
      <c r="D43" s="67">
        <v>132000</v>
      </c>
      <c r="E43" s="67">
        <v>209864</v>
      </c>
      <c r="F43" s="67">
        <v>209864</v>
      </c>
      <c r="G43" s="68">
        <f t="shared" si="0"/>
        <v>1</v>
      </c>
    </row>
    <row r="44" spans="2:7" ht="18.75" customHeight="1">
      <c r="B44" s="70" t="s">
        <v>10</v>
      </c>
      <c r="C44" s="71" t="s">
        <v>47</v>
      </c>
      <c r="D44" s="64">
        <f>SUM(D45:D51)</f>
        <v>30500</v>
      </c>
      <c r="E44" s="64">
        <f>SUM(E45:E51)</f>
        <v>33449</v>
      </c>
      <c r="F44" s="64">
        <f>SUM(F45:F51)</f>
        <v>33449</v>
      </c>
      <c r="G44" s="65">
        <f t="shared" si="0"/>
        <v>1</v>
      </c>
    </row>
    <row r="45" spans="2:7" ht="18.75" customHeight="1">
      <c r="B45" s="55" t="s">
        <v>10</v>
      </c>
      <c r="C45" s="66" t="s">
        <v>48</v>
      </c>
      <c r="D45" s="67">
        <v>11500</v>
      </c>
      <c r="E45" s="67">
        <v>11679</v>
      </c>
      <c r="F45" s="67">
        <v>11679</v>
      </c>
      <c r="G45" s="68">
        <f t="shared" si="0"/>
        <v>1</v>
      </c>
    </row>
    <row r="46" spans="2:7" ht="18.75" customHeight="1">
      <c r="B46" s="55" t="s">
        <v>10</v>
      </c>
      <c r="C46" s="66" t="s">
        <v>49</v>
      </c>
      <c r="D46" s="67"/>
      <c r="E46" s="67"/>
      <c r="F46" s="67"/>
      <c r="G46" s="68" t="e">
        <f t="shared" si="0"/>
        <v>#DIV/0!</v>
      </c>
    </row>
    <row r="47" spans="2:7" ht="18.75" customHeight="1">
      <c r="B47" s="55" t="s">
        <v>10</v>
      </c>
      <c r="C47" s="66" t="s">
        <v>50</v>
      </c>
      <c r="D47" s="67"/>
      <c r="E47" s="67"/>
      <c r="F47" s="67"/>
      <c r="G47" s="68" t="e">
        <f t="shared" si="0"/>
        <v>#DIV/0!</v>
      </c>
    </row>
    <row r="48" spans="2:7" ht="18.75" customHeight="1">
      <c r="B48" s="55" t="s">
        <v>10</v>
      </c>
      <c r="C48" s="66" t="s">
        <v>51</v>
      </c>
      <c r="D48" s="67">
        <v>9000</v>
      </c>
      <c r="E48" s="67">
        <v>7823</v>
      </c>
      <c r="F48" s="67">
        <v>7823</v>
      </c>
      <c r="G48" s="68">
        <f t="shared" si="0"/>
        <v>1</v>
      </c>
    </row>
    <row r="49" spans="2:7" ht="18.75" customHeight="1">
      <c r="B49" s="55" t="s">
        <v>10</v>
      </c>
      <c r="C49" s="66" t="s">
        <v>52</v>
      </c>
      <c r="D49" s="67"/>
      <c r="E49" s="67"/>
      <c r="F49" s="67"/>
      <c r="G49" s="68" t="e">
        <f t="shared" si="0"/>
        <v>#DIV/0!</v>
      </c>
    </row>
    <row r="50" spans="2:7" ht="18.75" customHeight="1">
      <c r="B50" s="55" t="s">
        <v>10</v>
      </c>
      <c r="C50" s="66" t="s">
        <v>53</v>
      </c>
      <c r="D50" s="67">
        <v>4000</v>
      </c>
      <c r="E50" s="67">
        <v>8856</v>
      </c>
      <c r="F50" s="67">
        <v>8856</v>
      </c>
      <c r="G50" s="68">
        <f t="shared" si="0"/>
        <v>1</v>
      </c>
    </row>
    <row r="51" spans="2:7" ht="18.75" customHeight="1">
      <c r="B51" s="55" t="s">
        <v>10</v>
      </c>
      <c r="C51" s="66" t="s">
        <v>54</v>
      </c>
      <c r="D51" s="67">
        <v>6000</v>
      </c>
      <c r="E51" s="67">
        <v>5091</v>
      </c>
      <c r="F51" s="67">
        <v>5091</v>
      </c>
      <c r="G51" s="68">
        <f t="shared" si="0"/>
        <v>1</v>
      </c>
    </row>
    <row r="52" spans="2:7" ht="18.75" customHeight="1">
      <c r="B52" s="70" t="s">
        <v>10</v>
      </c>
      <c r="C52" s="71" t="s">
        <v>55</v>
      </c>
      <c r="D52" s="64">
        <f>SUM(D53:D56)</f>
        <v>621200</v>
      </c>
      <c r="E52" s="64">
        <f>SUM(E53:E56)</f>
        <v>672382</v>
      </c>
      <c r="F52" s="64">
        <f>SUM(F53:F56)</f>
        <v>672382</v>
      </c>
      <c r="G52" s="65">
        <f t="shared" si="0"/>
        <v>1</v>
      </c>
    </row>
    <row r="53" spans="2:7" ht="18.75" customHeight="1">
      <c r="B53" s="55" t="s">
        <v>10</v>
      </c>
      <c r="C53" s="66" t="s">
        <v>56</v>
      </c>
      <c r="D53" s="67">
        <v>421200</v>
      </c>
      <c r="E53" s="67">
        <v>398909</v>
      </c>
      <c r="F53" s="67">
        <v>398909</v>
      </c>
      <c r="G53" s="68">
        <f t="shared" si="0"/>
        <v>1</v>
      </c>
    </row>
    <row r="54" spans="2:7" ht="18.75" customHeight="1">
      <c r="B54" s="55" t="s">
        <v>10</v>
      </c>
      <c r="C54" s="66" t="s">
        <v>57</v>
      </c>
      <c r="D54" s="67"/>
      <c r="E54" s="67"/>
      <c r="F54" s="67"/>
      <c r="G54" s="68" t="e">
        <f t="shared" si="0"/>
        <v>#DIV/0!</v>
      </c>
    </row>
    <row r="55" spans="2:7" ht="18.75" customHeight="1">
      <c r="B55" s="55" t="s">
        <v>10</v>
      </c>
      <c r="C55" s="66" t="s">
        <v>58</v>
      </c>
      <c r="D55" s="67"/>
      <c r="E55" s="67"/>
      <c r="F55" s="67"/>
      <c r="G55" s="68" t="e">
        <f t="shared" si="0"/>
        <v>#DIV/0!</v>
      </c>
    </row>
    <row r="56" spans="2:7" ht="18.75" customHeight="1">
      <c r="B56" s="55" t="s">
        <v>10</v>
      </c>
      <c r="C56" s="66" t="s">
        <v>59</v>
      </c>
      <c r="D56" s="67">
        <v>200000</v>
      </c>
      <c r="E56" s="67">
        <v>273473</v>
      </c>
      <c r="F56" s="67">
        <v>273473</v>
      </c>
      <c r="G56" s="68">
        <f t="shared" si="0"/>
        <v>1</v>
      </c>
    </row>
    <row r="57" spans="2:7" ht="18.75" customHeight="1">
      <c r="B57" s="70" t="s">
        <v>10</v>
      </c>
      <c r="C57" s="71" t="s">
        <v>60</v>
      </c>
      <c r="D57" s="64">
        <f>SUM(D58:D60)</f>
        <v>86800</v>
      </c>
      <c r="E57" s="64">
        <f>SUM(E58:E60)</f>
        <v>106604</v>
      </c>
      <c r="F57" s="64">
        <f>SUM(F58:F60)</f>
        <v>106604</v>
      </c>
      <c r="G57" s="65">
        <f t="shared" si="0"/>
        <v>1</v>
      </c>
    </row>
    <row r="58" spans="2:7" ht="18.75" customHeight="1">
      <c r="B58" s="55" t="s">
        <v>10</v>
      </c>
      <c r="C58" s="66" t="s">
        <v>61</v>
      </c>
      <c r="D58" s="67">
        <v>76000</v>
      </c>
      <c r="E58" s="67">
        <v>96759</v>
      </c>
      <c r="F58" s="67">
        <v>96759</v>
      </c>
      <c r="G58" s="68">
        <f t="shared" si="0"/>
        <v>1</v>
      </c>
    </row>
    <row r="59" spans="2:7" ht="18.75" customHeight="1">
      <c r="B59" s="55" t="s">
        <v>10</v>
      </c>
      <c r="C59" s="66" t="s">
        <v>62</v>
      </c>
      <c r="D59" s="67"/>
      <c r="E59" s="67"/>
      <c r="F59" s="67"/>
      <c r="G59" s="68" t="e">
        <f t="shared" si="0"/>
        <v>#DIV/0!</v>
      </c>
    </row>
    <row r="60" spans="2:7" ht="18.75" customHeight="1">
      <c r="B60" s="55" t="s">
        <v>10</v>
      </c>
      <c r="C60" s="66" t="s">
        <v>54</v>
      </c>
      <c r="D60" s="67">
        <v>10800</v>
      </c>
      <c r="E60" s="67">
        <v>9845</v>
      </c>
      <c r="F60" s="67">
        <v>9845</v>
      </c>
      <c r="G60" s="68">
        <f t="shared" si="0"/>
        <v>1</v>
      </c>
    </row>
    <row r="61" spans="2:7" ht="18.75" customHeight="1">
      <c r="B61" s="70" t="s">
        <v>10</v>
      </c>
      <c r="C61" s="71" t="s">
        <v>63</v>
      </c>
      <c r="D61" s="64">
        <f>SUM(D62:D63)</f>
        <v>6000</v>
      </c>
      <c r="E61" s="64">
        <f>SUM(E62:E63)</f>
        <v>11155</v>
      </c>
      <c r="F61" s="64">
        <f>SUM(F62:F63)</f>
        <v>11155</v>
      </c>
      <c r="G61" s="65">
        <f t="shared" si="0"/>
        <v>1</v>
      </c>
    </row>
    <row r="62" spans="2:7" ht="18.75" customHeight="1">
      <c r="B62" s="55" t="s">
        <v>10</v>
      </c>
      <c r="C62" s="66" t="s">
        <v>64</v>
      </c>
      <c r="D62" s="67">
        <v>6000</v>
      </c>
      <c r="E62" s="67">
        <v>11155</v>
      </c>
      <c r="F62" s="67">
        <v>11155</v>
      </c>
      <c r="G62" s="68">
        <f t="shared" si="0"/>
        <v>1</v>
      </c>
    </row>
    <row r="63" spans="2:7" ht="18.75" customHeight="1">
      <c r="B63" s="55" t="s">
        <v>10</v>
      </c>
      <c r="C63" s="66" t="s">
        <v>54</v>
      </c>
      <c r="D63" s="67"/>
      <c r="E63" s="67"/>
      <c r="F63" s="67"/>
      <c r="G63" s="68" t="e">
        <f t="shared" si="0"/>
        <v>#DIV/0!</v>
      </c>
    </row>
    <row r="64" spans="2:7" ht="18.75" customHeight="1">
      <c r="B64" s="70" t="s">
        <v>10</v>
      </c>
      <c r="C64" s="71" t="s">
        <v>65</v>
      </c>
      <c r="D64" s="69">
        <v>60000</v>
      </c>
      <c r="E64" s="69">
        <v>91753</v>
      </c>
      <c r="F64" s="69">
        <v>91753</v>
      </c>
      <c r="G64" s="65">
        <f t="shared" si="0"/>
        <v>1</v>
      </c>
    </row>
    <row r="65" spans="2:7" ht="18.75" customHeight="1">
      <c r="B65" s="62" t="s">
        <v>15</v>
      </c>
      <c r="C65" s="63" t="s">
        <v>66</v>
      </c>
      <c r="D65" s="69"/>
      <c r="E65" s="69">
        <v>4315</v>
      </c>
      <c r="F65" s="69">
        <v>4315</v>
      </c>
      <c r="G65" s="65">
        <f t="shared" si="0"/>
        <v>1</v>
      </c>
    </row>
    <row r="66" spans="2:7" ht="18.75" customHeight="1">
      <c r="B66" s="62" t="s">
        <v>22</v>
      </c>
      <c r="C66" s="63" t="s">
        <v>67</v>
      </c>
      <c r="D66" s="64">
        <f>D67+D68</f>
        <v>0</v>
      </c>
      <c r="E66" s="64">
        <v>9</v>
      </c>
      <c r="F66" s="64">
        <v>9</v>
      </c>
      <c r="G66" s="65">
        <f t="shared" si="0"/>
        <v>1</v>
      </c>
    </row>
    <row r="67" spans="2:7" ht="18.75" customHeight="1">
      <c r="B67" s="66" t="s">
        <v>10</v>
      </c>
      <c r="C67" s="66" t="s">
        <v>68</v>
      </c>
      <c r="D67" s="67"/>
      <c r="E67" s="67"/>
      <c r="F67" s="67"/>
      <c r="G67" s="68" t="e">
        <f t="shared" si="0"/>
        <v>#DIV/0!</v>
      </c>
    </row>
    <row r="68" spans="2:7" ht="18.75" customHeight="1">
      <c r="B68" s="66" t="s">
        <v>10</v>
      </c>
      <c r="C68" s="66" t="s">
        <v>69</v>
      </c>
      <c r="D68" s="67"/>
      <c r="E68" s="67"/>
      <c r="F68" s="67"/>
      <c r="G68" s="68" t="e">
        <f t="shared" si="0"/>
        <v>#DIV/0!</v>
      </c>
    </row>
    <row r="69" spans="2:7" ht="18.75" customHeight="1">
      <c r="B69" s="57" t="s">
        <v>70</v>
      </c>
      <c r="C69" s="58" t="s">
        <v>71</v>
      </c>
      <c r="D69" s="59">
        <f>SUM(D70:D71)</f>
        <v>0</v>
      </c>
      <c r="E69" s="59">
        <f>SUM(E70:E71)</f>
        <v>0</v>
      </c>
      <c r="F69" s="59">
        <f>SUM(F70:F71)</f>
        <v>0</v>
      </c>
      <c r="G69" s="60" t="e">
        <f t="shared" si="0"/>
        <v>#DIV/0!</v>
      </c>
    </row>
    <row r="70" spans="2:7" ht="18.75" customHeight="1">
      <c r="B70" s="72" t="s">
        <v>72</v>
      </c>
      <c r="C70" s="73" t="s">
        <v>73</v>
      </c>
      <c r="D70" s="67"/>
      <c r="E70" s="67"/>
      <c r="F70" s="67"/>
      <c r="G70" s="68" t="e">
        <f t="shared" si="0"/>
        <v>#DIV/0!</v>
      </c>
    </row>
    <row r="71" spans="2:7" ht="18.75" customHeight="1">
      <c r="B71" s="72" t="s">
        <v>72</v>
      </c>
      <c r="C71" s="73" t="s">
        <v>74</v>
      </c>
      <c r="D71" s="67"/>
      <c r="E71" s="67"/>
      <c r="F71" s="67"/>
      <c r="G71" s="68" t="e">
        <f t="shared" si="0"/>
        <v>#DIV/0!</v>
      </c>
    </row>
    <row r="72" spans="2:7" ht="29.25" customHeight="1">
      <c r="B72" s="57" t="s">
        <v>75</v>
      </c>
      <c r="C72" s="58" t="s">
        <v>76</v>
      </c>
      <c r="D72" s="59">
        <f>D8-D32+D69</f>
        <v>5000</v>
      </c>
      <c r="E72" s="59">
        <f>E8-E32+E69</f>
        <v>6929</v>
      </c>
      <c r="F72" s="59">
        <f>F8-F32+F69</f>
        <v>6929</v>
      </c>
      <c r="G72" s="60">
        <f t="shared" si="0"/>
        <v>1</v>
      </c>
    </row>
    <row r="73" spans="2:7" ht="18.75" customHeight="1">
      <c r="B73" s="74"/>
      <c r="C73" s="75"/>
      <c r="D73" s="76"/>
      <c r="E73" s="76"/>
      <c r="F73" s="76"/>
      <c r="G73" s="68" t="e">
        <f aca="true" t="shared" si="1" ref="G73:G100">F73/E73</f>
        <v>#DIV/0!</v>
      </c>
    </row>
    <row r="74" spans="2:7" ht="18.75" customHeight="1">
      <c r="B74" s="57" t="s">
        <v>77</v>
      </c>
      <c r="C74" s="58" t="s">
        <v>78</v>
      </c>
      <c r="D74" s="77">
        <v>3000</v>
      </c>
      <c r="E74" s="77">
        <v>952</v>
      </c>
      <c r="F74" s="77">
        <v>952</v>
      </c>
      <c r="G74" s="60">
        <f t="shared" si="1"/>
        <v>1</v>
      </c>
    </row>
    <row r="75" spans="2:7" ht="18.75" customHeight="1">
      <c r="B75" s="74"/>
      <c r="C75" s="75"/>
      <c r="D75" s="76"/>
      <c r="E75" s="76"/>
      <c r="F75" s="76"/>
      <c r="G75" s="68" t="e">
        <f t="shared" si="1"/>
        <v>#DIV/0!</v>
      </c>
    </row>
    <row r="76" spans="2:7" ht="27.75" customHeight="1">
      <c r="B76" s="57" t="s">
        <v>79</v>
      </c>
      <c r="C76" s="58" t="s">
        <v>80</v>
      </c>
      <c r="D76" s="59">
        <f>D72-D74</f>
        <v>2000</v>
      </c>
      <c r="E76" s="59">
        <f>E72-E74</f>
        <v>5977</v>
      </c>
      <c r="F76" s="59">
        <f>F72-F74</f>
        <v>5977</v>
      </c>
      <c r="G76" s="60">
        <f t="shared" si="1"/>
        <v>1</v>
      </c>
    </row>
    <row r="77" spans="2:7" ht="18.75" customHeight="1">
      <c r="B77" s="78" t="s">
        <v>10</v>
      </c>
      <c r="C77" s="73" t="s">
        <v>10</v>
      </c>
      <c r="D77" s="79"/>
      <c r="E77" s="79"/>
      <c r="F77" s="79" t="s">
        <v>10</v>
      </c>
      <c r="G77" s="68" t="e">
        <f t="shared" si="1"/>
        <v>#VALUE!</v>
      </c>
    </row>
    <row r="78" spans="2:7" ht="18.75" customHeight="1">
      <c r="B78" s="57" t="s">
        <v>81</v>
      </c>
      <c r="C78" s="58" t="s">
        <v>82</v>
      </c>
      <c r="D78" s="59">
        <f>D79+D84+D89</f>
        <v>0</v>
      </c>
      <c r="E78" s="59">
        <f>E79+E84+E89</f>
        <v>0</v>
      </c>
      <c r="F78" s="59">
        <f>F79+F84+F89</f>
        <v>0</v>
      </c>
      <c r="G78" s="60" t="e">
        <f t="shared" si="1"/>
        <v>#DIV/0!</v>
      </c>
    </row>
    <row r="79" spans="2:7" ht="18.75" customHeight="1">
      <c r="B79" s="62" t="s">
        <v>8</v>
      </c>
      <c r="C79" s="63" t="s">
        <v>83</v>
      </c>
      <c r="D79" s="64">
        <f>SUM(D80:D83)</f>
        <v>0</v>
      </c>
      <c r="E79" s="64">
        <f>SUM(E80:E83)</f>
        <v>0</v>
      </c>
      <c r="F79" s="64">
        <f>SUM(F80:F83)</f>
        <v>0</v>
      </c>
      <c r="G79" s="65" t="e">
        <f t="shared" si="1"/>
        <v>#DIV/0!</v>
      </c>
    </row>
    <row r="80" spans="2:7" ht="18.75" customHeight="1">
      <c r="B80" s="66" t="s">
        <v>10</v>
      </c>
      <c r="C80" s="66" t="s">
        <v>84</v>
      </c>
      <c r="D80" s="67"/>
      <c r="E80" s="67"/>
      <c r="F80" s="67"/>
      <c r="G80" s="68" t="e">
        <f t="shared" si="1"/>
        <v>#DIV/0!</v>
      </c>
    </row>
    <row r="81" spans="2:7" ht="18.75" customHeight="1">
      <c r="B81" s="66" t="s">
        <v>10</v>
      </c>
      <c r="C81" s="66" t="s">
        <v>19</v>
      </c>
      <c r="D81" s="67"/>
      <c r="E81" s="67"/>
      <c r="F81" s="67"/>
      <c r="G81" s="68" t="e">
        <f t="shared" si="1"/>
        <v>#DIV/0!</v>
      </c>
    </row>
    <row r="82" spans="2:7" ht="18.75" customHeight="1">
      <c r="B82" s="66" t="s">
        <v>10</v>
      </c>
      <c r="C82" s="66" t="s">
        <v>20</v>
      </c>
      <c r="D82" s="67"/>
      <c r="E82" s="67"/>
      <c r="F82" s="67"/>
      <c r="G82" s="68" t="e">
        <f t="shared" si="1"/>
        <v>#DIV/0!</v>
      </c>
    </row>
    <row r="83" spans="2:7" ht="18.75" customHeight="1">
      <c r="B83" s="66" t="s">
        <v>10</v>
      </c>
      <c r="C83" s="66" t="s">
        <v>21</v>
      </c>
      <c r="D83" s="67"/>
      <c r="E83" s="67"/>
      <c r="F83" s="67"/>
      <c r="G83" s="68" t="e">
        <f t="shared" si="1"/>
        <v>#DIV/0!</v>
      </c>
    </row>
    <row r="84" spans="2:7" ht="18.75" customHeight="1">
      <c r="B84" s="62" t="s">
        <v>15</v>
      </c>
      <c r="C84" s="63" t="s">
        <v>85</v>
      </c>
      <c r="D84" s="64">
        <f>SUM(D85:D88)</f>
        <v>0</v>
      </c>
      <c r="E84" s="64">
        <f>SUM(E85:E88)</f>
        <v>0</v>
      </c>
      <c r="F84" s="64">
        <f>SUM(F85:F88)</f>
        <v>0</v>
      </c>
      <c r="G84" s="65" t="e">
        <f t="shared" si="1"/>
        <v>#DIV/0!</v>
      </c>
    </row>
    <row r="85" spans="2:7" ht="18.75" customHeight="1">
      <c r="B85" s="66" t="s">
        <v>10</v>
      </c>
      <c r="C85" s="66" t="s">
        <v>24</v>
      </c>
      <c r="D85" s="67"/>
      <c r="E85" s="67"/>
      <c r="F85" s="67"/>
      <c r="G85" s="68" t="e">
        <f t="shared" si="1"/>
        <v>#DIV/0!</v>
      </c>
    </row>
    <row r="86" spans="2:7" ht="18.75" customHeight="1">
      <c r="B86" s="66" t="s">
        <v>10</v>
      </c>
      <c r="C86" s="66" t="s">
        <v>19</v>
      </c>
      <c r="D86" s="67"/>
      <c r="E86" s="67"/>
      <c r="F86" s="67"/>
      <c r="G86" s="68" t="e">
        <f t="shared" si="1"/>
        <v>#DIV/0!</v>
      </c>
    </row>
    <row r="87" spans="2:7" ht="18.75" customHeight="1">
      <c r="B87" s="66" t="s">
        <v>10</v>
      </c>
      <c r="C87" s="66" t="s">
        <v>20</v>
      </c>
      <c r="D87" s="67"/>
      <c r="E87" s="67"/>
      <c r="F87" s="67"/>
      <c r="G87" s="68" t="e">
        <f t="shared" si="1"/>
        <v>#DIV/0!</v>
      </c>
    </row>
    <row r="88" spans="2:7" ht="18.75" customHeight="1">
      <c r="B88" s="66" t="s">
        <v>10</v>
      </c>
      <c r="C88" s="66" t="s">
        <v>21</v>
      </c>
      <c r="D88" s="67"/>
      <c r="E88" s="67"/>
      <c r="F88" s="67"/>
      <c r="G88" s="68" t="e">
        <f t="shared" si="1"/>
        <v>#DIV/0!</v>
      </c>
    </row>
    <row r="89" spans="2:7" ht="18.75" customHeight="1">
      <c r="B89" s="62" t="s">
        <v>22</v>
      </c>
      <c r="C89" s="63" t="s">
        <v>26</v>
      </c>
      <c r="D89" s="64">
        <f>SUM(D90:D92)</f>
        <v>0</v>
      </c>
      <c r="E89" s="64">
        <f>SUM(E90:E92)</f>
        <v>0</v>
      </c>
      <c r="F89" s="64">
        <f>SUM(F90:F92)</f>
        <v>0</v>
      </c>
      <c r="G89" s="65" t="e">
        <f t="shared" si="1"/>
        <v>#DIV/0!</v>
      </c>
    </row>
    <row r="90" spans="2:7" ht="18.75" customHeight="1">
      <c r="B90" s="66" t="s">
        <v>10</v>
      </c>
      <c r="C90" s="66" t="s">
        <v>19</v>
      </c>
      <c r="D90" s="67"/>
      <c r="E90" s="67"/>
      <c r="F90" s="67"/>
      <c r="G90" s="68" t="e">
        <f t="shared" si="1"/>
        <v>#DIV/0!</v>
      </c>
    </row>
    <row r="91" spans="2:7" ht="18.75" customHeight="1">
      <c r="B91" s="66" t="s">
        <v>10</v>
      </c>
      <c r="C91" s="66" t="s">
        <v>20</v>
      </c>
      <c r="D91" s="67"/>
      <c r="E91" s="67"/>
      <c r="F91" s="67"/>
      <c r="G91" s="68" t="e">
        <f t="shared" si="1"/>
        <v>#DIV/0!</v>
      </c>
    </row>
    <row r="92" spans="2:7" ht="18.75" customHeight="1">
      <c r="B92" s="66" t="s">
        <v>10</v>
      </c>
      <c r="C92" s="66" t="s">
        <v>21</v>
      </c>
      <c r="D92" s="67"/>
      <c r="E92" s="67"/>
      <c r="F92" s="67"/>
      <c r="G92" s="68" t="e">
        <f t="shared" si="1"/>
        <v>#DIV/0!</v>
      </c>
    </row>
    <row r="93" spans="2:7" ht="27.75" customHeight="1">
      <c r="B93" s="57" t="s">
        <v>86</v>
      </c>
      <c r="C93" s="58" t="s">
        <v>87</v>
      </c>
      <c r="D93" s="77">
        <f>D94</f>
        <v>0</v>
      </c>
      <c r="E93" s="77">
        <f>E94</f>
        <v>0</v>
      </c>
      <c r="F93" s="77">
        <f>F94</f>
        <v>0</v>
      </c>
      <c r="G93" s="60" t="e">
        <f t="shared" si="1"/>
        <v>#DIV/0!</v>
      </c>
    </row>
    <row r="94" spans="2:7" ht="25.5">
      <c r="B94" s="74" t="s">
        <v>10</v>
      </c>
      <c r="C94" s="73" t="s">
        <v>88</v>
      </c>
      <c r="D94" s="67"/>
      <c r="E94" s="67"/>
      <c r="F94" s="67"/>
      <c r="G94" s="68" t="e">
        <f t="shared" si="1"/>
        <v>#DIV/0!</v>
      </c>
    </row>
    <row r="95" spans="2:7" ht="26.25" thickBot="1">
      <c r="B95" s="80" t="s">
        <v>89</v>
      </c>
      <c r="C95" s="81" t="s">
        <v>90</v>
      </c>
      <c r="D95" s="82"/>
      <c r="E95" s="82"/>
      <c r="F95" s="83"/>
      <c r="G95" s="83"/>
    </row>
    <row r="96" spans="2:7" ht="14.25">
      <c r="B96" s="84"/>
      <c r="C96" s="85" t="s">
        <v>91</v>
      </c>
      <c r="D96" s="184">
        <v>5000</v>
      </c>
      <c r="E96" s="184">
        <v>179862</v>
      </c>
      <c r="F96" s="86">
        <v>179862</v>
      </c>
      <c r="G96" s="68">
        <f t="shared" si="1"/>
        <v>1</v>
      </c>
    </row>
    <row r="97" spans="2:7" ht="14.25">
      <c r="B97" s="87"/>
      <c r="C97" s="73" t="s">
        <v>92</v>
      </c>
      <c r="D97" s="67">
        <v>868</v>
      </c>
      <c r="E97" s="67">
        <v>17133</v>
      </c>
      <c r="F97" s="88">
        <v>17133</v>
      </c>
      <c r="G97" s="68">
        <f t="shared" si="1"/>
        <v>1</v>
      </c>
    </row>
    <row r="98" spans="2:7" ht="14.25">
      <c r="B98" s="89" t="s">
        <v>10</v>
      </c>
      <c r="C98" s="90" t="s">
        <v>93</v>
      </c>
      <c r="D98" s="185">
        <v>868</v>
      </c>
      <c r="E98" s="159">
        <v>7770</v>
      </c>
      <c r="F98" s="159">
        <v>7770</v>
      </c>
      <c r="G98" s="68">
        <f t="shared" si="1"/>
        <v>1</v>
      </c>
    </row>
    <row r="99" spans="2:7" ht="14.25">
      <c r="B99" s="35"/>
      <c r="C99" s="36" t="s">
        <v>94</v>
      </c>
      <c r="D99" s="157">
        <v>52000</v>
      </c>
      <c r="E99" s="157">
        <v>28836</v>
      </c>
      <c r="F99" s="157">
        <v>83497</v>
      </c>
      <c r="G99" s="68">
        <f t="shared" si="1"/>
        <v>2.8955819114995145</v>
      </c>
    </row>
    <row r="100" spans="2:7" ht="15" thickBot="1">
      <c r="B100" s="37"/>
      <c r="C100" s="38" t="s">
        <v>93</v>
      </c>
      <c r="D100" s="38"/>
      <c r="E100" s="38">
        <v>380</v>
      </c>
      <c r="F100" s="38">
        <v>380</v>
      </c>
      <c r="G100" s="68">
        <f t="shared" si="1"/>
        <v>1</v>
      </c>
    </row>
    <row r="101" spans="2:6" ht="14.25">
      <c r="B101" s="91" t="s">
        <v>10</v>
      </c>
      <c r="C101" s="92" t="s">
        <v>10</v>
      </c>
      <c r="D101" s="92"/>
      <c r="E101" s="92"/>
      <c r="F101" s="91" t="s">
        <v>10</v>
      </c>
    </row>
    <row r="102" spans="2:10" ht="15.75">
      <c r="B102" s="93" t="s">
        <v>119</v>
      </c>
      <c r="C102" s="93"/>
      <c r="D102" s="93"/>
      <c r="E102" s="93"/>
      <c r="F102" s="93" t="s">
        <v>110</v>
      </c>
      <c r="G102" s="94"/>
      <c r="H102" s="95"/>
      <c r="I102" s="95"/>
      <c r="J102" s="95"/>
    </row>
    <row r="103" spans="2:10" ht="15.75">
      <c r="B103" s="95"/>
      <c r="C103" s="158" t="s">
        <v>177</v>
      </c>
      <c r="D103" s="95"/>
      <c r="E103" s="95"/>
      <c r="F103" s="95"/>
      <c r="G103" s="97"/>
      <c r="H103" s="95"/>
      <c r="I103" s="95"/>
      <c r="J103" s="95"/>
    </row>
    <row r="104" spans="2:10" ht="15.75">
      <c r="B104" s="95"/>
      <c r="C104" s="96" t="s">
        <v>175</v>
      </c>
      <c r="D104" s="95"/>
      <c r="E104" s="95"/>
      <c r="F104" s="95"/>
      <c r="G104" s="97"/>
      <c r="H104" s="95"/>
      <c r="I104" s="95"/>
      <c r="J104" s="95"/>
    </row>
    <row r="105" spans="2:10" ht="15.75">
      <c r="B105" s="95"/>
      <c r="C105" s="95"/>
      <c r="D105" s="95"/>
      <c r="E105" s="95"/>
      <c r="F105" s="95"/>
      <c r="G105" s="97"/>
      <c r="H105" s="95"/>
      <c r="I105" s="95"/>
      <c r="J105" s="95"/>
    </row>
    <row r="106" spans="2:10" ht="15.75">
      <c r="B106" s="98" t="s">
        <v>111</v>
      </c>
      <c r="C106" s="98"/>
      <c r="D106" s="93"/>
      <c r="E106" s="93"/>
      <c r="F106" s="93"/>
      <c r="G106" s="94"/>
      <c r="H106" s="95"/>
      <c r="I106" s="95"/>
      <c r="J106" s="95"/>
    </row>
    <row r="107" spans="2:10" ht="15.75">
      <c r="B107" s="93"/>
      <c r="C107" s="93"/>
      <c r="D107" s="93"/>
      <c r="E107" s="93"/>
      <c r="F107" s="93"/>
      <c r="G107" s="94"/>
      <c r="H107" s="95"/>
      <c r="I107" s="95"/>
      <c r="J107" s="95"/>
    </row>
    <row r="108" spans="2:10" ht="15.75">
      <c r="B108" s="93"/>
      <c r="C108" s="93"/>
      <c r="D108" s="93"/>
      <c r="E108" s="93"/>
      <c r="F108" s="93"/>
      <c r="G108" s="94"/>
      <c r="H108" s="95"/>
      <c r="I108" s="95"/>
      <c r="J108" s="95"/>
    </row>
    <row r="109" spans="2:10" ht="15.75">
      <c r="B109" s="93" t="s">
        <v>112</v>
      </c>
      <c r="C109" s="93"/>
      <c r="D109" s="93"/>
      <c r="E109" s="93" t="s">
        <v>113</v>
      </c>
      <c r="F109" s="93"/>
      <c r="G109" s="94"/>
      <c r="H109" s="95"/>
      <c r="I109" s="95"/>
      <c r="J109" s="95"/>
    </row>
    <row r="110" spans="2:10" ht="15.75">
      <c r="B110" s="95"/>
      <c r="C110" s="95"/>
      <c r="D110" s="95"/>
      <c r="E110" s="95"/>
      <c r="F110" s="95"/>
      <c r="G110" s="97"/>
      <c r="H110" s="95"/>
      <c r="I110" s="95"/>
      <c r="J110" s="95"/>
    </row>
  </sheetData>
  <sheetProtection/>
  <mergeCells count="4">
    <mergeCell ref="B3:F3"/>
    <mergeCell ref="B4:F4"/>
    <mergeCell ref="B2:G2"/>
    <mergeCell ref="B1:G1"/>
  </mergeCells>
  <printOptions/>
  <pageMargins left="0.7086614173228347" right="0.5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zoomScalePageLayoutView="0" workbookViewId="0" topLeftCell="C13">
      <selection activeCell="B11" sqref="B11"/>
    </sheetView>
  </sheetViews>
  <sheetFormatPr defaultColWidth="14.296875" defaultRowHeight="14.25"/>
  <cols>
    <col min="1" max="1" width="6.5" style="105" customWidth="1"/>
    <col min="2" max="2" width="62.69921875" style="105" customWidth="1"/>
    <col min="3" max="3" width="0.8984375" style="105" customWidth="1"/>
    <col min="4" max="4" width="19.5" style="105" customWidth="1"/>
    <col min="5" max="5" width="18.19921875" style="105" customWidth="1"/>
    <col min="6" max="6" width="18.3984375" style="105" customWidth="1"/>
    <col min="7" max="7" width="38.19921875" style="105" customWidth="1"/>
    <col min="8" max="8" width="4" style="105" customWidth="1"/>
    <col min="9" max="16384" width="14.19921875" style="105" customWidth="1"/>
  </cols>
  <sheetData>
    <row r="1" ht="15.75">
      <c r="F1" s="106"/>
    </row>
    <row r="3" spans="1:7" ht="15.75">
      <c r="A3" s="105" t="s">
        <v>153</v>
      </c>
      <c r="F3" s="106"/>
      <c r="G3" s="107"/>
    </row>
    <row r="4" spans="1:6" ht="20.25">
      <c r="A4" s="108"/>
      <c r="B4" s="106" t="s">
        <v>178</v>
      </c>
      <c r="F4" s="109"/>
    </row>
    <row r="5" ht="15">
      <c r="A5" s="108"/>
    </row>
    <row r="6" ht="25.5" customHeight="1">
      <c r="A6" s="110"/>
    </row>
    <row r="7" ht="0.75" customHeight="1" hidden="1" thickBot="1">
      <c r="A7" s="110"/>
    </row>
    <row r="8" ht="15" hidden="1"/>
    <row r="9" ht="15" hidden="1"/>
    <row r="10" spans="1:11" ht="68.25" customHeight="1">
      <c r="A10" s="239" t="s">
        <v>154</v>
      </c>
      <c r="B10" s="240"/>
      <c r="C10" s="240"/>
      <c r="D10" s="240"/>
      <c r="E10" s="240"/>
      <c r="F10" s="240"/>
      <c r="G10" s="240"/>
      <c r="H10" s="111"/>
      <c r="I10" s="111"/>
      <c r="J10" s="111"/>
      <c r="K10" s="111"/>
    </row>
    <row r="12" spans="1:7" ht="26.25">
      <c r="A12" s="241" t="s">
        <v>155</v>
      </c>
      <c r="B12" s="241"/>
      <c r="C12" s="241"/>
      <c r="D12" s="241"/>
      <c r="E12" s="241"/>
      <c r="F12" s="241"/>
      <c r="G12" s="241"/>
    </row>
    <row r="14" ht="1.5" customHeight="1"/>
    <row r="15" ht="15" hidden="1"/>
    <row r="17" ht="15.75" thickBot="1"/>
    <row r="18" spans="1:7" ht="15.75">
      <c r="A18" s="242" t="s">
        <v>4</v>
      </c>
      <c r="B18" s="245" t="s">
        <v>5</v>
      </c>
      <c r="C18" s="112"/>
      <c r="D18" s="230" t="s">
        <v>156</v>
      </c>
      <c r="E18" s="230" t="s">
        <v>157</v>
      </c>
      <c r="F18" s="233" t="s">
        <v>158</v>
      </c>
      <c r="G18" s="236" t="s">
        <v>159</v>
      </c>
    </row>
    <row r="19" spans="1:7" ht="15.75">
      <c r="A19" s="243"/>
      <c r="B19" s="246"/>
      <c r="C19" s="113"/>
      <c r="D19" s="231"/>
      <c r="E19" s="231" t="s">
        <v>160</v>
      </c>
      <c r="F19" s="234"/>
      <c r="G19" s="237"/>
    </row>
    <row r="20" spans="1:7" ht="32.25" customHeight="1" thickBot="1">
      <c r="A20" s="244"/>
      <c r="B20" s="247"/>
      <c r="C20" s="114"/>
      <c r="D20" s="232"/>
      <c r="E20" s="232" t="s">
        <v>161</v>
      </c>
      <c r="F20" s="235"/>
      <c r="G20" s="238"/>
    </row>
    <row r="21" spans="1:7" ht="15.75" thickBot="1">
      <c r="A21" s="115" t="s">
        <v>114</v>
      </c>
      <c r="B21" s="116" t="s">
        <v>115</v>
      </c>
      <c r="C21" s="117"/>
      <c r="D21" s="118" t="s">
        <v>116</v>
      </c>
      <c r="E21" s="119" t="s">
        <v>117</v>
      </c>
      <c r="F21" s="120">
        <v>5</v>
      </c>
      <c r="G21" s="121"/>
    </row>
    <row r="22" spans="1:7" ht="19.5" customHeight="1">
      <c r="A22" s="122"/>
      <c r="B22" s="123"/>
      <c r="C22" s="124"/>
      <c r="D22" s="125"/>
      <c r="E22" s="125"/>
      <c r="F22" s="126"/>
      <c r="G22" s="127"/>
    </row>
    <row r="23" spans="1:7" ht="19.5" customHeight="1">
      <c r="A23" s="128" t="s">
        <v>162</v>
      </c>
      <c r="B23" s="129" t="s">
        <v>163</v>
      </c>
      <c r="C23" s="130"/>
      <c r="D23" s="131">
        <v>9</v>
      </c>
      <c r="E23" s="131">
        <v>8.75</v>
      </c>
      <c r="F23" s="132">
        <v>8.75</v>
      </c>
      <c r="G23" s="133" t="s">
        <v>164</v>
      </c>
    </row>
    <row r="24" spans="1:7" ht="19.5" customHeight="1">
      <c r="A24" s="134"/>
      <c r="B24" s="135"/>
      <c r="C24" s="130"/>
      <c r="D24" s="136"/>
      <c r="E24" s="136"/>
      <c r="F24" s="137"/>
      <c r="G24" s="133" t="s">
        <v>180</v>
      </c>
    </row>
    <row r="25" spans="1:9" ht="19.5" customHeight="1">
      <c r="A25" s="134"/>
      <c r="B25" s="138"/>
      <c r="C25" s="130"/>
      <c r="D25" s="139"/>
      <c r="E25" s="139"/>
      <c r="F25" s="140"/>
      <c r="G25" s="141" t="s">
        <v>165</v>
      </c>
      <c r="I25" s="186"/>
    </row>
    <row r="26" spans="1:7" ht="19.5" customHeight="1">
      <c r="A26" s="142" t="s">
        <v>166</v>
      </c>
      <c r="B26" s="143" t="s">
        <v>167</v>
      </c>
      <c r="C26" s="130"/>
      <c r="D26" s="131">
        <v>3650</v>
      </c>
      <c r="E26" s="131">
        <v>2844.15</v>
      </c>
      <c r="F26" s="144">
        <v>2844.15</v>
      </c>
      <c r="G26" s="141" t="s">
        <v>168</v>
      </c>
    </row>
    <row r="27" spans="1:7" ht="19.5" customHeight="1">
      <c r="A27" s="134"/>
      <c r="B27" s="138"/>
      <c r="C27" s="130"/>
      <c r="D27" s="139"/>
      <c r="E27" s="160"/>
      <c r="F27" s="144"/>
      <c r="G27" s="141"/>
    </row>
    <row r="28" spans="1:7" ht="19.5" customHeight="1">
      <c r="A28" s="142" t="s">
        <v>70</v>
      </c>
      <c r="B28" s="143" t="s">
        <v>169</v>
      </c>
      <c r="C28" s="130"/>
      <c r="D28" s="139">
        <f>D29+D30+D31+D32</f>
        <v>27000</v>
      </c>
      <c r="E28" s="131">
        <v>100273.35</v>
      </c>
      <c r="F28" s="144">
        <f>F29+F30+F31+F32</f>
        <v>100273.35</v>
      </c>
      <c r="G28" s="141"/>
    </row>
    <row r="29" spans="1:7" ht="19.5" customHeight="1">
      <c r="A29" s="142"/>
      <c r="B29" s="143" t="s">
        <v>118</v>
      </c>
      <c r="C29" s="130"/>
      <c r="D29" s="139"/>
      <c r="E29" s="131"/>
      <c r="F29" s="144"/>
      <c r="G29" s="141"/>
    </row>
    <row r="30" spans="1:7" ht="19.5" customHeight="1">
      <c r="A30" s="142"/>
      <c r="B30" s="143" t="s">
        <v>170</v>
      </c>
      <c r="C30" s="130"/>
      <c r="D30" s="139"/>
      <c r="E30" s="131"/>
      <c r="F30" s="144"/>
      <c r="G30" s="141"/>
    </row>
    <row r="31" spans="1:7" ht="19.5" customHeight="1">
      <c r="A31" s="134"/>
      <c r="B31" s="143" t="s">
        <v>171</v>
      </c>
      <c r="C31" s="130"/>
      <c r="D31" s="139">
        <v>27000</v>
      </c>
      <c r="E31" s="131">
        <v>100273.35</v>
      </c>
      <c r="F31" s="140">
        <v>100273.35</v>
      </c>
      <c r="G31" s="141" t="s">
        <v>181</v>
      </c>
    </row>
    <row r="32" spans="1:7" ht="19.5" customHeight="1">
      <c r="A32" s="134"/>
      <c r="B32" s="143" t="s">
        <v>172</v>
      </c>
      <c r="C32" s="130"/>
      <c r="D32" s="139"/>
      <c r="E32" s="145"/>
      <c r="F32" s="140"/>
      <c r="G32" s="141"/>
    </row>
    <row r="33" spans="1:7" ht="19.5" customHeight="1" thickBot="1">
      <c r="A33" s="146"/>
      <c r="B33" s="147"/>
      <c r="C33" s="148"/>
      <c r="D33" s="149"/>
      <c r="E33" s="149"/>
      <c r="F33" s="150"/>
      <c r="G33" s="151"/>
    </row>
    <row r="35" spans="1:6" ht="20.25" customHeight="1">
      <c r="A35" s="110"/>
      <c r="B35" s="152" t="s">
        <v>179</v>
      </c>
      <c r="D35" s="110"/>
      <c r="E35" s="110"/>
      <c r="F35" s="110" t="s">
        <v>173</v>
      </c>
    </row>
    <row r="36" spans="2:6" ht="15.75">
      <c r="B36" s="95" t="s">
        <v>176</v>
      </c>
      <c r="D36" s="153"/>
      <c r="E36" s="153"/>
      <c r="F36" s="110"/>
    </row>
    <row r="37" spans="2:6" ht="65.25" customHeight="1">
      <c r="B37" s="95"/>
      <c r="D37" s="110"/>
      <c r="E37" s="110"/>
      <c r="F37" s="110"/>
    </row>
    <row r="38" ht="15.75">
      <c r="B38" s="95" t="s">
        <v>111</v>
      </c>
    </row>
    <row r="39" spans="1:72" ht="15.75">
      <c r="A39" s="154"/>
      <c r="B39" s="95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</row>
    <row r="40" spans="1:72" ht="0.75" customHeight="1">
      <c r="A40" s="155"/>
      <c r="B40" s="95"/>
      <c r="C40" s="154"/>
      <c r="D40" s="156"/>
      <c r="E40" s="156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</row>
    <row r="41" spans="1:72" ht="15">
      <c r="A41" s="154"/>
      <c r="B41" s="152" t="s">
        <v>112</v>
      </c>
      <c r="C41" s="154"/>
      <c r="D41" s="154"/>
      <c r="E41" s="154"/>
      <c r="F41" s="154" t="s">
        <v>174</v>
      </c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</row>
    <row r="42" spans="4:6" ht="15">
      <c r="D42" s="110"/>
      <c r="E42" s="110"/>
      <c r="F42" s="110"/>
    </row>
    <row r="43" spans="4:6" ht="77.25" customHeight="1">
      <c r="D43" s="110" t="s">
        <v>72</v>
      </c>
      <c r="E43" s="110"/>
      <c r="F43" s="110"/>
    </row>
    <row r="44" ht="15">
      <c r="F44" s="110"/>
    </row>
  </sheetData>
  <sheetProtection/>
  <mergeCells count="8">
    <mergeCell ref="E18:E20"/>
    <mergeCell ref="F18:F20"/>
    <mergeCell ref="G18:G20"/>
    <mergeCell ref="A10:G10"/>
    <mergeCell ref="A12:G12"/>
    <mergeCell ref="A18:A20"/>
    <mergeCell ref="B18:B20"/>
    <mergeCell ref="D18:D20"/>
  </mergeCells>
  <conditionalFormatting sqref="C11:G11">
    <cfRule type="cellIs" priority="7" dxfId="7" operator="notEqual" stopIfTrue="1">
      <formula>0</formula>
    </cfRule>
  </conditionalFormatting>
  <conditionalFormatting sqref="C11:G11">
    <cfRule type="cellIs" priority="6" dxfId="7" operator="notEqual" stopIfTrue="1">
      <formula>0</formula>
    </cfRule>
  </conditionalFormatting>
  <conditionalFormatting sqref="C11:G11">
    <cfRule type="cellIs" priority="5" dxfId="7" operator="notEqual" stopIfTrue="1">
      <formula>0</formula>
    </cfRule>
  </conditionalFormatting>
  <conditionalFormatting sqref="C11:G11">
    <cfRule type="cellIs" priority="4" dxfId="7" operator="notEqual">
      <formula>0</formula>
    </cfRule>
  </conditionalFormatting>
  <conditionalFormatting sqref="C11:G11">
    <cfRule type="cellIs" priority="3" dxfId="7" operator="notEqual" stopIfTrue="1">
      <formula>0</formula>
    </cfRule>
  </conditionalFormatting>
  <conditionalFormatting sqref="C11:G11">
    <cfRule type="cellIs" priority="2" dxfId="7" operator="notEqual" stopIfTrue="1">
      <formula>0</formula>
    </cfRule>
  </conditionalFormatting>
  <conditionalFormatting sqref="C11:G11">
    <cfRule type="cellIs" priority="1" dxfId="7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7"/>
  <sheetViews>
    <sheetView view="pageBreakPreview" zoomScaleSheetLayoutView="100" zoomScalePageLayoutView="0" workbookViewId="0" topLeftCell="A4">
      <selection activeCell="D30" sqref="D30"/>
    </sheetView>
  </sheetViews>
  <sheetFormatPr defaultColWidth="8.796875" defaultRowHeight="14.25"/>
  <cols>
    <col min="1" max="1" width="6.09765625" style="0" customWidth="1"/>
    <col min="2" max="2" width="33.3984375" style="0" customWidth="1"/>
    <col min="3" max="3" width="10.3984375" style="0" customWidth="1"/>
    <col min="4" max="4" width="11.3984375" style="0" customWidth="1"/>
    <col min="5" max="5" width="8.69921875" style="0" customWidth="1"/>
    <col min="6" max="6" width="74.69921875" style="0" customWidth="1"/>
  </cols>
  <sheetData>
    <row r="2" spans="1:6" ht="30" customHeight="1">
      <c r="A2" s="248" t="s">
        <v>123</v>
      </c>
      <c r="B2" s="248"/>
      <c r="C2" s="248"/>
      <c r="D2" s="248"/>
      <c r="E2" s="248"/>
      <c r="F2" s="248"/>
    </row>
    <row r="3" ht="15" thickBot="1"/>
    <row r="4" spans="1:6" ht="51" customHeight="1" thickBot="1">
      <c r="A4" s="99" t="s">
        <v>4</v>
      </c>
      <c r="B4" s="100" t="s">
        <v>5</v>
      </c>
      <c r="C4" s="100" t="s">
        <v>95</v>
      </c>
      <c r="D4" s="100" t="s">
        <v>96</v>
      </c>
      <c r="E4" s="100" t="s">
        <v>109</v>
      </c>
      <c r="F4" s="100" t="s">
        <v>148</v>
      </c>
    </row>
    <row r="5" spans="1:6" ht="14.25">
      <c r="A5" s="41">
        <v>1</v>
      </c>
      <c r="B5" s="42">
        <v>2</v>
      </c>
      <c r="C5" s="42">
        <v>3</v>
      </c>
      <c r="D5" s="42">
        <v>4</v>
      </c>
      <c r="E5" s="42">
        <v>5</v>
      </c>
      <c r="F5" s="43">
        <v>6</v>
      </c>
    </row>
    <row r="6" spans="1:6" ht="23.25" customHeight="1">
      <c r="A6" s="11" t="s">
        <v>6</v>
      </c>
      <c r="B6" s="12" t="s">
        <v>7</v>
      </c>
      <c r="C6" s="13">
        <f>+C7+C12+C18+C23+C27+C28+C29</f>
        <v>1688930</v>
      </c>
      <c r="D6" s="13">
        <f>D7+D12+D18+D23+D27+D28+D29</f>
        <v>1543657</v>
      </c>
      <c r="E6" s="13">
        <f aca="true" t="shared" si="0" ref="E6:E37">D6/C6%</f>
        <v>91.39851858869226</v>
      </c>
      <c r="F6" s="44"/>
    </row>
    <row r="7" spans="1:6" ht="30" customHeight="1">
      <c r="A7" s="1" t="s">
        <v>8</v>
      </c>
      <c r="B7" s="2" t="s">
        <v>9</v>
      </c>
      <c r="C7" s="3">
        <f>SUM(C8:C11)</f>
        <v>913010</v>
      </c>
      <c r="D7" s="3">
        <f>D8+D9+D10+D11</f>
        <v>743549</v>
      </c>
      <c r="E7" s="3">
        <f t="shared" si="0"/>
        <v>81.43930515547474</v>
      </c>
      <c r="F7" s="165"/>
    </row>
    <row r="8" spans="1:6" ht="187.5" customHeight="1">
      <c r="A8" s="4" t="s">
        <v>10</v>
      </c>
      <c r="B8" s="5" t="s">
        <v>11</v>
      </c>
      <c r="C8" s="6">
        <v>853857</v>
      </c>
      <c r="D8" s="6">
        <v>676421</v>
      </c>
      <c r="E8" s="7">
        <f t="shared" si="0"/>
        <v>79.21947117608687</v>
      </c>
      <c r="F8" s="166" t="s">
        <v>0</v>
      </c>
    </row>
    <row r="9" spans="1:6" ht="146.25" customHeight="1">
      <c r="A9" s="4" t="s">
        <v>10</v>
      </c>
      <c r="B9" s="5" t="s">
        <v>12</v>
      </c>
      <c r="C9" s="6"/>
      <c r="D9" s="6"/>
      <c r="E9" s="7" t="e">
        <f t="shared" si="0"/>
        <v>#DIV/0!</v>
      </c>
      <c r="F9" s="167"/>
    </row>
    <row r="10" spans="1:6" ht="24" customHeight="1">
      <c r="A10" s="4" t="s">
        <v>10</v>
      </c>
      <c r="B10" s="5" t="s">
        <v>13</v>
      </c>
      <c r="C10" s="6">
        <v>59153</v>
      </c>
      <c r="D10" s="6">
        <v>59945</v>
      </c>
      <c r="E10" s="7"/>
      <c r="F10" s="51" t="s">
        <v>184</v>
      </c>
    </row>
    <row r="11" spans="1:6" ht="24" customHeight="1">
      <c r="A11" s="4" t="s">
        <v>10</v>
      </c>
      <c r="B11" s="5" t="s">
        <v>14</v>
      </c>
      <c r="C11" s="6"/>
      <c r="D11" s="6">
        <v>7183</v>
      </c>
      <c r="E11" s="7" t="e">
        <f t="shared" si="0"/>
        <v>#DIV/0!</v>
      </c>
      <c r="F11" s="51" t="s">
        <v>188</v>
      </c>
    </row>
    <row r="12" spans="1:6" ht="62.25" customHeight="1">
      <c r="A12" s="1" t="s">
        <v>15</v>
      </c>
      <c r="B12" s="2" t="s">
        <v>16</v>
      </c>
      <c r="C12" s="3">
        <f>SUM(C13:C17)</f>
        <v>732000</v>
      </c>
      <c r="D12" s="3">
        <f>SUM(D13:D17)</f>
        <v>756150</v>
      </c>
      <c r="E12" s="3">
        <f t="shared" si="0"/>
        <v>103.29918032786885</v>
      </c>
      <c r="F12" s="168" t="s">
        <v>205</v>
      </c>
    </row>
    <row r="13" spans="1:6" ht="34.5" customHeight="1">
      <c r="A13" s="4" t="s">
        <v>10</v>
      </c>
      <c r="B13" s="5" t="s">
        <v>17</v>
      </c>
      <c r="C13" s="8"/>
      <c r="D13" s="6"/>
      <c r="E13" s="7" t="e">
        <f t="shared" si="0"/>
        <v>#DIV/0!</v>
      </c>
      <c r="F13" s="182"/>
    </row>
    <row r="14" spans="1:6" ht="101.25" customHeight="1">
      <c r="A14" s="4"/>
      <c r="B14" s="5" t="s">
        <v>18</v>
      </c>
      <c r="C14" s="6">
        <v>732000</v>
      </c>
      <c r="D14" s="6">
        <v>756150</v>
      </c>
      <c r="E14" s="181">
        <f t="shared" si="0"/>
        <v>103.29918032786885</v>
      </c>
      <c r="F14" s="21" t="s">
        <v>210</v>
      </c>
    </row>
    <row r="15" spans="1:6" ht="24" customHeight="1">
      <c r="A15" s="4" t="s">
        <v>10</v>
      </c>
      <c r="B15" s="5" t="s">
        <v>19</v>
      </c>
      <c r="C15" s="6"/>
      <c r="D15" s="6"/>
      <c r="E15" s="7" t="e">
        <f t="shared" si="0"/>
        <v>#DIV/0!</v>
      </c>
      <c r="F15" s="183"/>
    </row>
    <row r="16" spans="1:6" ht="24" customHeight="1">
      <c r="A16" s="4" t="s">
        <v>10</v>
      </c>
      <c r="B16" s="5" t="s">
        <v>20</v>
      </c>
      <c r="C16" s="6"/>
      <c r="D16" s="6"/>
      <c r="E16" s="7" t="e">
        <f t="shared" si="0"/>
        <v>#DIV/0!</v>
      </c>
      <c r="F16" s="46"/>
    </row>
    <row r="17" spans="1:6" ht="24" customHeight="1">
      <c r="A17" s="4" t="s">
        <v>10</v>
      </c>
      <c r="B17" s="5" t="s">
        <v>21</v>
      </c>
      <c r="C17" s="8"/>
      <c r="D17" s="6"/>
      <c r="E17" s="7" t="e">
        <f t="shared" si="0"/>
        <v>#DIV/0!</v>
      </c>
      <c r="F17" s="46"/>
    </row>
    <row r="18" spans="1:6" ht="33" customHeight="1">
      <c r="A18" s="1" t="s">
        <v>22</v>
      </c>
      <c r="B18" s="2" t="s">
        <v>23</v>
      </c>
      <c r="C18" s="3">
        <f>C19+C20+C21+C22</f>
        <v>0</v>
      </c>
      <c r="D18" s="3">
        <f>D19+D20+D21+D22</f>
        <v>0</v>
      </c>
      <c r="E18" s="3" t="e">
        <f t="shared" si="0"/>
        <v>#DIV/0!</v>
      </c>
      <c r="F18" s="168" t="s">
        <v>138</v>
      </c>
    </row>
    <row r="19" spans="1:6" ht="24" customHeight="1">
      <c r="A19" s="4" t="s">
        <v>10</v>
      </c>
      <c r="B19" s="5" t="s">
        <v>24</v>
      </c>
      <c r="C19" s="6"/>
      <c r="D19" s="6"/>
      <c r="E19" s="7" t="e">
        <f t="shared" si="0"/>
        <v>#DIV/0!</v>
      </c>
      <c r="F19" s="46"/>
    </row>
    <row r="20" spans="1:6" ht="24" customHeight="1">
      <c r="A20" s="4" t="s">
        <v>10</v>
      </c>
      <c r="B20" s="5" t="s">
        <v>19</v>
      </c>
      <c r="C20" s="6"/>
      <c r="D20" s="6"/>
      <c r="E20" s="7" t="e">
        <f t="shared" si="0"/>
        <v>#DIV/0!</v>
      </c>
      <c r="F20" s="46"/>
    </row>
    <row r="21" spans="1:6" ht="24" customHeight="1">
      <c r="A21" s="4" t="s">
        <v>10</v>
      </c>
      <c r="B21" s="5" t="s">
        <v>20</v>
      </c>
      <c r="C21" s="6"/>
      <c r="D21" s="6"/>
      <c r="E21" s="7" t="e">
        <f t="shared" si="0"/>
        <v>#DIV/0!</v>
      </c>
      <c r="F21" s="46"/>
    </row>
    <row r="22" spans="1:6" ht="24" customHeight="1">
      <c r="A22" s="4" t="s">
        <v>10</v>
      </c>
      <c r="B22" s="5" t="s">
        <v>21</v>
      </c>
      <c r="C22" s="6"/>
      <c r="D22" s="6"/>
      <c r="E22" s="7" t="e">
        <f t="shared" si="0"/>
        <v>#DIV/0!</v>
      </c>
      <c r="F22" s="46"/>
    </row>
    <row r="23" spans="1:6" ht="24" customHeight="1">
      <c r="A23" s="1" t="s">
        <v>25</v>
      </c>
      <c r="B23" s="2" t="s">
        <v>26</v>
      </c>
      <c r="C23" s="3">
        <f>SUM(C24:C26)</f>
        <v>3166</v>
      </c>
      <c r="D23" s="3">
        <f>SUM(D24:D26)</f>
        <v>0</v>
      </c>
      <c r="E23" s="3">
        <f t="shared" si="0"/>
        <v>0</v>
      </c>
      <c r="F23" s="45" t="s">
        <v>138</v>
      </c>
    </row>
    <row r="24" spans="1:6" ht="24" customHeight="1">
      <c r="A24" s="4" t="s">
        <v>10</v>
      </c>
      <c r="B24" s="5" t="s">
        <v>19</v>
      </c>
      <c r="C24" s="8"/>
      <c r="D24" s="6"/>
      <c r="E24" s="7" t="e">
        <f t="shared" si="0"/>
        <v>#DIV/0!</v>
      </c>
      <c r="F24" s="46"/>
    </row>
    <row r="25" spans="1:6" ht="24" customHeight="1">
      <c r="A25" s="4" t="s">
        <v>10</v>
      </c>
      <c r="B25" s="5" t="s">
        <v>27</v>
      </c>
      <c r="C25" s="6"/>
      <c r="D25" s="6"/>
      <c r="E25" s="7" t="e">
        <f t="shared" si="0"/>
        <v>#DIV/0!</v>
      </c>
      <c r="F25" s="46"/>
    </row>
    <row r="26" spans="1:6" ht="24" customHeight="1">
      <c r="A26" s="4" t="s">
        <v>10</v>
      </c>
      <c r="B26" s="5" t="s">
        <v>21</v>
      </c>
      <c r="C26" s="8">
        <v>3166</v>
      </c>
      <c r="D26" s="6"/>
      <c r="E26" s="7">
        <f t="shared" si="0"/>
        <v>0</v>
      </c>
      <c r="F26" s="46"/>
    </row>
    <row r="27" spans="1:6" ht="107.25" customHeight="1">
      <c r="A27" s="1" t="s">
        <v>28</v>
      </c>
      <c r="B27" s="2" t="s">
        <v>29</v>
      </c>
      <c r="C27" s="9">
        <v>33800</v>
      </c>
      <c r="D27" s="10">
        <v>24072</v>
      </c>
      <c r="E27" s="3">
        <f t="shared" si="0"/>
        <v>71.2189349112426</v>
      </c>
      <c r="F27" s="172" t="s">
        <v>1</v>
      </c>
    </row>
    <row r="28" spans="1:6" ht="24" customHeight="1">
      <c r="A28" s="1" t="s">
        <v>30</v>
      </c>
      <c r="B28" s="2" t="s">
        <v>31</v>
      </c>
      <c r="C28" s="9">
        <v>2125</v>
      </c>
      <c r="D28" s="10">
        <v>4978</v>
      </c>
      <c r="E28" s="3">
        <f t="shared" si="0"/>
        <v>234.25882352941176</v>
      </c>
      <c r="F28" s="171" t="s">
        <v>199</v>
      </c>
    </row>
    <row r="29" spans="1:7" ht="102" customHeight="1">
      <c r="A29" s="1" t="s">
        <v>32</v>
      </c>
      <c r="B29" s="2" t="s">
        <v>33</v>
      </c>
      <c r="C29" s="9">
        <v>4829</v>
      </c>
      <c r="D29" s="10">
        <v>14908</v>
      </c>
      <c r="E29" s="3">
        <f t="shared" si="0"/>
        <v>308.71816110996065</v>
      </c>
      <c r="F29" s="2" t="s">
        <v>2</v>
      </c>
      <c r="G29" s="170"/>
    </row>
    <row r="30" spans="1:6" ht="24" customHeight="1">
      <c r="A30" s="11" t="s">
        <v>34</v>
      </c>
      <c r="B30" s="12" t="s">
        <v>35</v>
      </c>
      <c r="C30" s="13">
        <f>+C31+C63+C64</f>
        <v>1591006</v>
      </c>
      <c r="D30" s="13">
        <f>+D31+D63+D64</f>
        <v>1536728</v>
      </c>
      <c r="E30" s="13">
        <f t="shared" si="0"/>
        <v>96.58844781226469</v>
      </c>
      <c r="F30" s="44"/>
    </row>
    <row r="31" spans="1:6" ht="24" customHeight="1">
      <c r="A31" s="1" t="s">
        <v>8</v>
      </c>
      <c r="B31" s="2" t="s">
        <v>36</v>
      </c>
      <c r="C31" s="3">
        <f>+C32+C33+C34+C42+C50+C55+C59+C62</f>
        <v>1583857</v>
      </c>
      <c r="D31" s="3">
        <f>+D32+D33+D34+D42+D50+D55+D59+D62</f>
        <v>1532404</v>
      </c>
      <c r="E31" s="3">
        <f t="shared" si="0"/>
        <v>96.7514112700831</v>
      </c>
      <c r="F31" s="45" t="s">
        <v>138</v>
      </c>
    </row>
    <row r="32" spans="1:6" ht="24" customHeight="1">
      <c r="A32" s="14" t="s">
        <v>10</v>
      </c>
      <c r="B32" s="15" t="s">
        <v>37</v>
      </c>
      <c r="C32" s="16">
        <v>50090</v>
      </c>
      <c r="D32" s="16">
        <v>38061</v>
      </c>
      <c r="E32" s="3">
        <f t="shared" si="0"/>
        <v>75.98522659213417</v>
      </c>
      <c r="F32" s="169" t="s">
        <v>200</v>
      </c>
    </row>
    <row r="33" spans="1:6" ht="24" customHeight="1">
      <c r="A33" s="14" t="s">
        <v>10</v>
      </c>
      <c r="B33" s="15" t="s">
        <v>38</v>
      </c>
      <c r="C33" s="16">
        <v>157950</v>
      </c>
      <c r="D33" s="16">
        <v>143737</v>
      </c>
      <c r="E33" s="3">
        <f t="shared" si="0"/>
        <v>91.00158277936056</v>
      </c>
      <c r="F33" s="173" t="s">
        <v>202</v>
      </c>
    </row>
    <row r="34" spans="1:6" ht="24" customHeight="1">
      <c r="A34" s="14" t="s">
        <v>10</v>
      </c>
      <c r="B34" s="15" t="s">
        <v>39</v>
      </c>
      <c r="C34" s="3">
        <f>SUM(C35:C41)</f>
        <v>498744</v>
      </c>
      <c r="D34" s="3">
        <f>SUM(D35:D41)</f>
        <v>435263</v>
      </c>
      <c r="E34" s="3">
        <f t="shared" si="0"/>
        <v>87.27182682899443</v>
      </c>
      <c r="F34" s="174" t="s">
        <v>138</v>
      </c>
    </row>
    <row r="35" spans="1:6" ht="24" customHeight="1">
      <c r="A35" s="17" t="s">
        <v>10</v>
      </c>
      <c r="B35" s="5" t="s">
        <v>40</v>
      </c>
      <c r="C35" s="6">
        <v>3635</v>
      </c>
      <c r="D35" s="6">
        <v>7619</v>
      </c>
      <c r="E35" s="7">
        <f t="shared" si="0"/>
        <v>209.60110041265474</v>
      </c>
      <c r="F35" s="175" t="s">
        <v>185</v>
      </c>
    </row>
    <row r="36" spans="1:6" ht="38.25" customHeight="1">
      <c r="A36" s="17" t="s">
        <v>10</v>
      </c>
      <c r="B36" s="5" t="s">
        <v>41</v>
      </c>
      <c r="C36" s="6">
        <v>9251</v>
      </c>
      <c r="D36" s="6">
        <v>12772</v>
      </c>
      <c r="E36" s="7">
        <f t="shared" si="0"/>
        <v>138.06075018916874</v>
      </c>
      <c r="F36" s="175" t="s">
        <v>201</v>
      </c>
    </row>
    <row r="37" spans="1:6" ht="24" customHeight="1">
      <c r="A37" s="17" t="s">
        <v>10</v>
      </c>
      <c r="B37" s="5" t="s">
        <v>42</v>
      </c>
      <c r="C37" s="6">
        <v>27372</v>
      </c>
      <c r="D37" s="6">
        <v>21252</v>
      </c>
      <c r="E37" s="7">
        <f t="shared" si="0"/>
        <v>77.64138535729943</v>
      </c>
      <c r="F37" s="51" t="s">
        <v>189</v>
      </c>
    </row>
    <row r="38" spans="1:6" ht="24" customHeight="1">
      <c r="A38" s="17" t="s">
        <v>10</v>
      </c>
      <c r="B38" s="5" t="s">
        <v>43</v>
      </c>
      <c r="C38" s="6">
        <v>13572</v>
      </c>
      <c r="D38" s="6">
        <v>11376</v>
      </c>
      <c r="E38" s="7">
        <f aca="true" t="shared" si="1" ref="E38:E69">D38/C38%</f>
        <v>83.81962864721486</v>
      </c>
      <c r="F38" s="175" t="s">
        <v>190</v>
      </c>
    </row>
    <row r="39" spans="1:6" ht="24" customHeight="1">
      <c r="A39" s="17" t="s">
        <v>10</v>
      </c>
      <c r="B39" s="5" t="s">
        <v>44</v>
      </c>
      <c r="C39" s="6">
        <v>29678</v>
      </c>
      <c r="D39" s="6">
        <v>11697</v>
      </c>
      <c r="E39" s="7">
        <f t="shared" si="1"/>
        <v>39.41303322326303</v>
      </c>
      <c r="F39" s="175" t="s">
        <v>191</v>
      </c>
    </row>
    <row r="40" spans="1:7" ht="18.75" customHeight="1">
      <c r="A40" s="17" t="s">
        <v>10</v>
      </c>
      <c r="B40" s="5" t="s">
        <v>45</v>
      </c>
      <c r="C40" s="6">
        <v>232314</v>
      </c>
      <c r="D40" s="6">
        <v>160683</v>
      </c>
      <c r="E40" s="7">
        <f t="shared" si="1"/>
        <v>69.16630078256154</v>
      </c>
      <c r="F40" s="175" t="s">
        <v>192</v>
      </c>
      <c r="G40" t="s">
        <v>187</v>
      </c>
    </row>
    <row r="41" spans="1:6" ht="409.5" customHeight="1">
      <c r="A41" s="17" t="s">
        <v>10</v>
      </c>
      <c r="B41" s="5" t="s">
        <v>46</v>
      </c>
      <c r="C41" s="6">
        <v>182922</v>
      </c>
      <c r="D41" s="6">
        <v>209864</v>
      </c>
      <c r="E41" s="7">
        <f t="shared" si="1"/>
        <v>114.72868217054264</v>
      </c>
      <c r="F41" s="5" t="s">
        <v>206</v>
      </c>
    </row>
    <row r="42" spans="1:6" ht="24" customHeight="1">
      <c r="A42" s="14" t="s">
        <v>10</v>
      </c>
      <c r="B42" s="15" t="s">
        <v>47</v>
      </c>
      <c r="C42" s="3">
        <f>SUM(C43:C49)</f>
        <v>31862</v>
      </c>
      <c r="D42" s="3">
        <f>SUM(D43:D49)</f>
        <v>33449</v>
      </c>
      <c r="E42" s="3">
        <f t="shared" si="1"/>
        <v>104.98085493691545</v>
      </c>
      <c r="F42" s="174" t="s">
        <v>138</v>
      </c>
    </row>
    <row r="43" spans="1:6" ht="24" customHeight="1">
      <c r="A43" s="17" t="s">
        <v>10</v>
      </c>
      <c r="B43" s="5" t="s">
        <v>48</v>
      </c>
      <c r="C43" s="18">
        <v>11188</v>
      </c>
      <c r="D43" s="6">
        <v>11679</v>
      </c>
      <c r="E43" s="7">
        <f t="shared" si="1"/>
        <v>104.38863067572399</v>
      </c>
      <c r="F43" s="175" t="s">
        <v>193</v>
      </c>
    </row>
    <row r="44" spans="1:6" ht="24" customHeight="1">
      <c r="A44" s="17" t="s">
        <v>10</v>
      </c>
      <c r="B44" s="5" t="s">
        <v>49</v>
      </c>
      <c r="C44" s="6"/>
      <c r="D44" s="6"/>
      <c r="E44" s="7" t="e">
        <f t="shared" si="1"/>
        <v>#DIV/0!</v>
      </c>
      <c r="F44" s="175"/>
    </row>
    <row r="45" spans="1:6" ht="24" customHeight="1">
      <c r="A45" s="17" t="s">
        <v>10</v>
      </c>
      <c r="B45" s="5" t="s">
        <v>50</v>
      </c>
      <c r="C45" s="6"/>
      <c r="D45" s="6"/>
      <c r="E45" s="7" t="e">
        <f t="shared" si="1"/>
        <v>#DIV/0!</v>
      </c>
      <c r="F45" s="175"/>
    </row>
    <row r="46" spans="1:6" ht="24" customHeight="1">
      <c r="A46" s="17" t="s">
        <v>10</v>
      </c>
      <c r="B46" s="5" t="s">
        <v>51</v>
      </c>
      <c r="C46" s="6">
        <v>11655</v>
      </c>
      <c r="D46" s="6">
        <v>7823</v>
      </c>
      <c r="E46" s="7">
        <f t="shared" si="1"/>
        <v>67.12140712140712</v>
      </c>
      <c r="F46" s="175" t="s">
        <v>203</v>
      </c>
    </row>
    <row r="47" spans="1:6" ht="24" customHeight="1">
      <c r="A47" s="17" t="s">
        <v>10</v>
      </c>
      <c r="B47" s="5" t="s">
        <v>52</v>
      </c>
      <c r="C47" s="6"/>
      <c r="D47" s="6"/>
      <c r="E47" s="7" t="e">
        <f t="shared" si="1"/>
        <v>#DIV/0!</v>
      </c>
      <c r="F47" s="175"/>
    </row>
    <row r="48" spans="1:6" ht="24" customHeight="1">
      <c r="A48" s="17" t="s">
        <v>10</v>
      </c>
      <c r="B48" s="5" t="s">
        <v>53</v>
      </c>
      <c r="C48" s="6">
        <v>3482</v>
      </c>
      <c r="D48" s="6">
        <v>8856</v>
      </c>
      <c r="E48" s="7">
        <f t="shared" si="1"/>
        <v>254.3365881677197</v>
      </c>
      <c r="F48" s="175" t="s">
        <v>194</v>
      </c>
    </row>
    <row r="49" spans="1:6" ht="24" customHeight="1">
      <c r="A49" s="17" t="s">
        <v>10</v>
      </c>
      <c r="B49" s="5" t="s">
        <v>54</v>
      </c>
      <c r="C49" s="6">
        <v>5537</v>
      </c>
      <c r="D49" s="6">
        <v>5091</v>
      </c>
      <c r="E49" s="7">
        <f t="shared" si="1"/>
        <v>91.94509662271989</v>
      </c>
      <c r="F49" s="175" t="s">
        <v>204</v>
      </c>
    </row>
    <row r="50" spans="1:6" ht="24" customHeight="1">
      <c r="A50" s="14" t="s">
        <v>10</v>
      </c>
      <c r="B50" s="15" t="s">
        <v>55</v>
      </c>
      <c r="C50" s="3">
        <f>SUM(C51:C54)</f>
        <v>660788</v>
      </c>
      <c r="D50" s="3">
        <f>SUM(D51:D54)</f>
        <v>672382</v>
      </c>
      <c r="E50" s="3">
        <f t="shared" si="1"/>
        <v>101.75457181425813</v>
      </c>
      <c r="F50" s="168" t="s">
        <v>138</v>
      </c>
    </row>
    <row r="51" spans="1:6" ht="78.75" customHeight="1">
      <c r="A51" s="17" t="s">
        <v>10</v>
      </c>
      <c r="B51" s="5" t="s">
        <v>56</v>
      </c>
      <c r="C51" s="6">
        <v>352513</v>
      </c>
      <c r="D51" s="6">
        <v>398909</v>
      </c>
      <c r="E51" s="7" t="s">
        <v>186</v>
      </c>
      <c r="F51" s="5" t="s">
        <v>209</v>
      </c>
    </row>
    <row r="52" spans="1:6" ht="24" customHeight="1">
      <c r="A52" s="17" t="s">
        <v>10</v>
      </c>
      <c r="B52" s="5" t="s">
        <v>57</v>
      </c>
      <c r="C52" s="6"/>
      <c r="D52" s="6"/>
      <c r="E52" s="7" t="e">
        <f t="shared" si="1"/>
        <v>#DIV/0!</v>
      </c>
      <c r="F52" s="51"/>
    </row>
    <row r="53" spans="1:8" ht="24" customHeight="1">
      <c r="A53" s="17" t="s">
        <v>10</v>
      </c>
      <c r="B53" s="5" t="s">
        <v>58</v>
      </c>
      <c r="C53" s="6"/>
      <c r="D53" s="6"/>
      <c r="E53" s="7" t="e">
        <f t="shared" si="1"/>
        <v>#DIV/0!</v>
      </c>
      <c r="F53" s="176"/>
      <c r="H53" s="177"/>
    </row>
    <row r="54" spans="1:6" ht="57" customHeight="1">
      <c r="A54" s="17" t="s">
        <v>10</v>
      </c>
      <c r="B54" s="5" t="s">
        <v>59</v>
      </c>
      <c r="C54" s="6">
        <v>308275</v>
      </c>
      <c r="D54" s="6">
        <v>273473</v>
      </c>
      <c r="E54" s="7">
        <f t="shared" si="1"/>
        <v>88.71072905684859</v>
      </c>
      <c r="F54" s="51" t="s">
        <v>195</v>
      </c>
    </row>
    <row r="55" spans="1:6" ht="30.75" customHeight="1">
      <c r="A55" s="14" t="s">
        <v>10</v>
      </c>
      <c r="B55" s="15" t="s">
        <v>60</v>
      </c>
      <c r="C55" s="3">
        <f>SUM(C56:C58)</f>
        <v>84245</v>
      </c>
      <c r="D55" s="3">
        <f>SUM(D56:D58)</f>
        <v>106604</v>
      </c>
      <c r="E55" s="3">
        <f t="shared" si="1"/>
        <v>126.54044750430292</v>
      </c>
      <c r="F55" s="168"/>
    </row>
    <row r="56" spans="1:6" ht="47.25" customHeight="1">
      <c r="A56" s="17" t="s">
        <v>10</v>
      </c>
      <c r="B56" s="5" t="s">
        <v>61</v>
      </c>
      <c r="C56" s="6">
        <v>75494</v>
      </c>
      <c r="D56" s="6">
        <v>96759</v>
      </c>
      <c r="E56" s="7">
        <f t="shared" si="1"/>
        <v>128.16780141468195</v>
      </c>
      <c r="F56" s="51" t="s">
        <v>207</v>
      </c>
    </row>
    <row r="57" spans="1:6" ht="24" customHeight="1">
      <c r="A57" s="17" t="s">
        <v>10</v>
      </c>
      <c r="B57" s="5" t="s">
        <v>62</v>
      </c>
      <c r="C57" s="6"/>
      <c r="D57" s="6"/>
      <c r="E57" s="7" t="e">
        <f t="shared" si="1"/>
        <v>#DIV/0!</v>
      </c>
      <c r="F57" s="51"/>
    </row>
    <row r="58" spans="1:6" ht="24" customHeight="1">
      <c r="A58" s="17" t="s">
        <v>10</v>
      </c>
      <c r="B58" s="5" t="s">
        <v>54</v>
      </c>
      <c r="C58" s="6">
        <v>8751</v>
      </c>
      <c r="D58" s="6">
        <v>9845</v>
      </c>
      <c r="E58" s="7">
        <f t="shared" si="1"/>
        <v>112.50142840818191</v>
      </c>
      <c r="F58" s="51" t="s">
        <v>196</v>
      </c>
    </row>
    <row r="59" spans="1:6" ht="24" customHeight="1">
      <c r="A59" s="14" t="s">
        <v>10</v>
      </c>
      <c r="B59" s="15" t="s">
        <v>63</v>
      </c>
      <c r="C59" s="3">
        <f>SUM(C60:C61)</f>
        <v>12363</v>
      </c>
      <c r="D59" s="3">
        <f>SUM(D60:D61)</f>
        <v>11155</v>
      </c>
      <c r="E59" s="3">
        <f t="shared" si="1"/>
        <v>90.22890884089622</v>
      </c>
      <c r="F59" s="168" t="s">
        <v>138</v>
      </c>
    </row>
    <row r="60" spans="1:6" ht="24" customHeight="1">
      <c r="A60" s="17" t="s">
        <v>10</v>
      </c>
      <c r="B60" s="5" t="s">
        <v>64</v>
      </c>
      <c r="C60" s="6">
        <v>12363</v>
      </c>
      <c r="D60" s="6">
        <v>11155</v>
      </c>
      <c r="E60" s="7">
        <f t="shared" si="1"/>
        <v>90.22890884089622</v>
      </c>
      <c r="F60" s="51" t="s">
        <v>197</v>
      </c>
    </row>
    <row r="61" spans="1:6" ht="24" customHeight="1">
      <c r="A61" s="17" t="s">
        <v>10</v>
      </c>
      <c r="B61" s="5" t="s">
        <v>54</v>
      </c>
      <c r="C61" s="6"/>
      <c r="D61" s="6"/>
      <c r="E61" s="7" t="e">
        <f t="shared" si="1"/>
        <v>#DIV/0!</v>
      </c>
      <c r="F61" s="51"/>
    </row>
    <row r="62" spans="1:6" ht="33" customHeight="1">
      <c r="A62" s="4" t="s">
        <v>10</v>
      </c>
      <c r="B62" s="19" t="s">
        <v>65</v>
      </c>
      <c r="C62" s="6">
        <v>87815</v>
      </c>
      <c r="D62" s="6">
        <v>91753</v>
      </c>
      <c r="E62" s="7">
        <f t="shared" si="1"/>
        <v>104.48442748960883</v>
      </c>
      <c r="F62" s="51"/>
    </row>
    <row r="63" spans="1:6" ht="80.25" customHeight="1">
      <c r="A63" s="1" t="s">
        <v>15</v>
      </c>
      <c r="B63" s="2" t="s">
        <v>66</v>
      </c>
      <c r="C63" s="10">
        <v>4372</v>
      </c>
      <c r="D63" s="10">
        <v>4315</v>
      </c>
      <c r="E63" s="3"/>
      <c r="F63" s="2" t="s">
        <v>208</v>
      </c>
    </row>
    <row r="64" spans="1:6" ht="24" customHeight="1">
      <c r="A64" s="1" t="s">
        <v>22</v>
      </c>
      <c r="B64" s="2" t="s">
        <v>67</v>
      </c>
      <c r="C64" s="3">
        <v>2777</v>
      </c>
      <c r="D64" s="3">
        <f>D65+D66</f>
        <v>9</v>
      </c>
      <c r="E64" s="3">
        <f t="shared" si="1"/>
        <v>0.32409074540871446</v>
      </c>
      <c r="F64" s="168" t="s">
        <v>198</v>
      </c>
    </row>
    <row r="65" spans="1:6" ht="29.25" customHeight="1">
      <c r="A65" s="4" t="s">
        <v>10</v>
      </c>
      <c r="B65" s="5" t="s">
        <v>68</v>
      </c>
      <c r="C65" s="6"/>
      <c r="D65" s="6"/>
      <c r="E65" s="7" t="e">
        <f t="shared" si="1"/>
        <v>#DIV/0!</v>
      </c>
      <c r="F65" s="46"/>
    </row>
    <row r="66" spans="1:6" ht="24" customHeight="1">
      <c r="A66" s="4" t="s">
        <v>10</v>
      </c>
      <c r="B66" s="5" t="s">
        <v>69</v>
      </c>
      <c r="C66" s="6"/>
      <c r="D66" s="6">
        <v>9</v>
      </c>
      <c r="E66" s="7" t="e">
        <f t="shared" si="1"/>
        <v>#DIV/0!</v>
      </c>
      <c r="F66" s="51"/>
    </row>
    <row r="67" spans="1:6" ht="24" customHeight="1">
      <c r="A67" s="11" t="s">
        <v>70</v>
      </c>
      <c r="B67" s="12" t="s">
        <v>71</v>
      </c>
      <c r="C67" s="13">
        <f>SUM(C68:C69)</f>
        <v>0</v>
      </c>
      <c r="D67" s="13">
        <f>SUM(D68:D69)</f>
        <v>0</v>
      </c>
      <c r="E67" s="13" t="e">
        <f t="shared" si="1"/>
        <v>#DIV/0!</v>
      </c>
      <c r="F67" s="178" t="s">
        <v>138</v>
      </c>
    </row>
    <row r="68" spans="1:6" ht="24" customHeight="1">
      <c r="A68" s="20" t="s">
        <v>72</v>
      </c>
      <c r="B68" s="21" t="s">
        <v>73</v>
      </c>
      <c r="C68" s="22"/>
      <c r="D68" s="22"/>
      <c r="E68" s="7" t="e">
        <f t="shared" si="1"/>
        <v>#DIV/0!</v>
      </c>
      <c r="F68" s="51"/>
    </row>
    <row r="69" spans="1:6" ht="24" customHeight="1">
      <c r="A69" s="20" t="s">
        <v>72</v>
      </c>
      <c r="B69" s="21" t="s">
        <v>74</v>
      </c>
      <c r="C69" s="22"/>
      <c r="D69" s="22"/>
      <c r="E69" s="7" t="e">
        <f t="shared" si="1"/>
        <v>#DIV/0!</v>
      </c>
      <c r="F69" s="51"/>
    </row>
    <row r="70" spans="1:6" ht="33" customHeight="1">
      <c r="A70" s="11" t="s">
        <v>75</v>
      </c>
      <c r="B70" s="12" t="s">
        <v>76</v>
      </c>
      <c r="C70" s="13">
        <f>C6-C30+C67</f>
        <v>97924</v>
      </c>
      <c r="D70" s="13">
        <f>D6-D30+D67</f>
        <v>6929</v>
      </c>
      <c r="E70" s="13">
        <f>D70/C70%</f>
        <v>7.075895592500307</v>
      </c>
      <c r="F70" s="178" t="s">
        <v>138</v>
      </c>
    </row>
    <row r="71" spans="1:6" ht="24" customHeight="1">
      <c r="A71" s="23"/>
      <c r="B71" s="24"/>
      <c r="C71" s="25"/>
      <c r="D71" s="25"/>
      <c r="E71" s="7" t="e">
        <f>D71/C71%</f>
        <v>#DIV/0!</v>
      </c>
      <c r="F71" s="179"/>
    </row>
    <row r="72" spans="1:6" ht="24" customHeight="1">
      <c r="A72" s="11" t="s">
        <v>77</v>
      </c>
      <c r="B72" s="12" t="s">
        <v>78</v>
      </c>
      <c r="C72" s="26">
        <v>4905</v>
      </c>
      <c r="D72" s="26">
        <v>952</v>
      </c>
      <c r="E72" s="26"/>
      <c r="F72" s="178" t="s">
        <v>138</v>
      </c>
    </row>
    <row r="73" spans="1:6" ht="24" customHeight="1">
      <c r="A73" s="23"/>
      <c r="B73" s="24"/>
      <c r="C73" s="25"/>
      <c r="D73" s="25"/>
      <c r="E73" s="7" t="e">
        <f aca="true" t="shared" si="2" ref="E73:E98">D73/C73%</f>
        <v>#DIV/0!</v>
      </c>
      <c r="F73" s="179"/>
    </row>
    <row r="74" spans="1:6" ht="24" customHeight="1">
      <c r="A74" s="11" t="s">
        <v>79</v>
      </c>
      <c r="B74" s="12" t="s">
        <v>80</v>
      </c>
      <c r="C74" s="13">
        <f>C70-C72</f>
        <v>93019</v>
      </c>
      <c r="D74" s="13">
        <f>D70-D72</f>
        <v>5977</v>
      </c>
      <c r="E74" s="13">
        <f t="shared" si="2"/>
        <v>6.425568969780367</v>
      </c>
      <c r="F74" s="178" t="s">
        <v>138</v>
      </c>
    </row>
    <row r="75" spans="1:6" ht="24" customHeight="1">
      <c r="A75" s="27" t="s">
        <v>10</v>
      </c>
      <c r="B75" s="21" t="s">
        <v>10</v>
      </c>
      <c r="C75" s="28"/>
      <c r="D75" s="28"/>
      <c r="E75" s="7" t="e">
        <f t="shared" si="2"/>
        <v>#DIV/0!</v>
      </c>
      <c r="F75" s="180"/>
    </row>
    <row r="76" spans="1:6" ht="24" customHeight="1">
      <c r="A76" s="11" t="s">
        <v>81</v>
      </c>
      <c r="B76" s="12" t="s">
        <v>82</v>
      </c>
      <c r="C76" s="13">
        <f>C77+C82+C87</f>
        <v>182907</v>
      </c>
      <c r="D76" s="13">
        <f>D77+D82+D87</f>
        <v>0</v>
      </c>
      <c r="E76" s="13">
        <f t="shared" si="2"/>
        <v>0</v>
      </c>
      <c r="F76" s="178" t="s">
        <v>138</v>
      </c>
    </row>
    <row r="77" spans="1:6" ht="24" customHeight="1">
      <c r="A77" s="1" t="s">
        <v>8</v>
      </c>
      <c r="B77" s="2" t="s">
        <v>83</v>
      </c>
      <c r="C77" s="3">
        <f>SUM(C78:C81)</f>
        <v>182907</v>
      </c>
      <c r="D77" s="3">
        <f>SUM(D78:D81)</f>
        <v>0</v>
      </c>
      <c r="E77" s="3">
        <f t="shared" si="2"/>
        <v>0</v>
      </c>
      <c r="F77" s="168" t="s">
        <v>138</v>
      </c>
    </row>
    <row r="78" spans="1:6" ht="24" customHeight="1">
      <c r="A78" s="4" t="s">
        <v>10</v>
      </c>
      <c r="B78" s="5" t="s">
        <v>84</v>
      </c>
      <c r="C78" s="6">
        <v>220000</v>
      </c>
      <c r="D78" s="6"/>
      <c r="E78" s="7">
        <f t="shared" si="2"/>
        <v>0</v>
      </c>
      <c r="F78" s="51"/>
    </row>
    <row r="79" spans="1:6" ht="24" customHeight="1">
      <c r="A79" s="4" t="s">
        <v>10</v>
      </c>
      <c r="B79" s="5" t="s">
        <v>19</v>
      </c>
      <c r="C79" s="6"/>
      <c r="D79" s="6"/>
      <c r="E79" s="7" t="e">
        <f t="shared" si="2"/>
        <v>#DIV/0!</v>
      </c>
      <c r="F79" s="51"/>
    </row>
    <row r="80" spans="1:6" ht="25.5" customHeight="1">
      <c r="A80" s="4" t="s">
        <v>10</v>
      </c>
      <c r="B80" s="5" t="s">
        <v>20</v>
      </c>
      <c r="C80" s="6"/>
      <c r="D80" s="6"/>
      <c r="E80" s="7" t="e">
        <f t="shared" si="2"/>
        <v>#DIV/0!</v>
      </c>
      <c r="F80" s="46"/>
    </row>
    <row r="81" spans="1:6" ht="24" customHeight="1">
      <c r="A81" s="4" t="s">
        <v>10</v>
      </c>
      <c r="B81" s="5" t="s">
        <v>21</v>
      </c>
      <c r="C81" s="6">
        <v>-37093</v>
      </c>
      <c r="D81" s="6"/>
      <c r="E81" s="7">
        <f t="shared" si="2"/>
        <v>0</v>
      </c>
      <c r="F81" s="46"/>
    </row>
    <row r="82" spans="1:6" ht="24" customHeight="1">
      <c r="A82" s="1" t="s">
        <v>15</v>
      </c>
      <c r="B82" s="2" t="s">
        <v>85</v>
      </c>
      <c r="C82" s="3">
        <f>SUM(C83:C86)</f>
        <v>0</v>
      </c>
      <c r="D82" s="3">
        <f>SUM(D83:D86)</f>
        <v>0</v>
      </c>
      <c r="E82" s="3" t="e">
        <f t="shared" si="2"/>
        <v>#DIV/0!</v>
      </c>
      <c r="F82" s="45" t="s">
        <v>138</v>
      </c>
    </row>
    <row r="83" spans="1:6" ht="24" customHeight="1">
      <c r="A83" s="4" t="s">
        <v>10</v>
      </c>
      <c r="B83" s="5" t="s">
        <v>24</v>
      </c>
      <c r="C83" s="6"/>
      <c r="D83" s="6"/>
      <c r="E83" s="7" t="e">
        <f t="shared" si="2"/>
        <v>#DIV/0!</v>
      </c>
      <c r="F83" s="46"/>
    </row>
    <row r="84" spans="1:6" ht="24" customHeight="1">
      <c r="A84" s="4" t="s">
        <v>10</v>
      </c>
      <c r="B84" s="5" t="s">
        <v>19</v>
      </c>
      <c r="C84" s="6"/>
      <c r="D84" s="6"/>
      <c r="E84" s="7" t="e">
        <f t="shared" si="2"/>
        <v>#DIV/0!</v>
      </c>
      <c r="F84" s="46"/>
    </row>
    <row r="85" spans="1:6" ht="24" customHeight="1">
      <c r="A85" s="4" t="s">
        <v>10</v>
      </c>
      <c r="B85" s="5" t="s">
        <v>20</v>
      </c>
      <c r="C85" s="6"/>
      <c r="D85" s="6"/>
      <c r="E85" s="7" t="e">
        <f t="shared" si="2"/>
        <v>#DIV/0!</v>
      </c>
      <c r="F85" s="46"/>
    </row>
    <row r="86" spans="1:6" ht="24" customHeight="1">
      <c r="A86" s="4" t="s">
        <v>10</v>
      </c>
      <c r="B86" s="5" t="s">
        <v>21</v>
      </c>
      <c r="C86" s="6"/>
      <c r="D86" s="6"/>
      <c r="E86" s="7" t="e">
        <f t="shared" si="2"/>
        <v>#DIV/0!</v>
      </c>
      <c r="F86" s="46"/>
    </row>
    <row r="87" spans="1:6" ht="24" customHeight="1">
      <c r="A87" s="1" t="s">
        <v>22</v>
      </c>
      <c r="B87" s="2" t="s">
        <v>26</v>
      </c>
      <c r="C87" s="3">
        <f>SUM(C88:C90)</f>
        <v>0</v>
      </c>
      <c r="D87" s="3">
        <f>SUM(D88:D90)</f>
        <v>0</v>
      </c>
      <c r="E87" s="3" t="e">
        <f t="shared" si="2"/>
        <v>#DIV/0!</v>
      </c>
      <c r="F87" s="45" t="s">
        <v>138</v>
      </c>
    </row>
    <row r="88" spans="1:6" ht="24" customHeight="1">
      <c r="A88" s="4" t="s">
        <v>10</v>
      </c>
      <c r="B88" s="5" t="s">
        <v>19</v>
      </c>
      <c r="C88" s="6"/>
      <c r="D88" s="6"/>
      <c r="E88" s="7" t="e">
        <f t="shared" si="2"/>
        <v>#DIV/0!</v>
      </c>
      <c r="F88" s="46"/>
    </row>
    <row r="89" spans="1:6" ht="24" customHeight="1">
      <c r="A89" s="4" t="s">
        <v>10</v>
      </c>
      <c r="B89" s="5" t="s">
        <v>20</v>
      </c>
      <c r="C89" s="6"/>
      <c r="D89" s="6"/>
      <c r="E89" s="7" t="e">
        <f t="shared" si="2"/>
        <v>#DIV/0!</v>
      </c>
      <c r="F89" s="46"/>
    </row>
    <row r="90" spans="1:6" ht="24" customHeight="1">
      <c r="A90" s="4" t="s">
        <v>10</v>
      </c>
      <c r="B90" s="5" t="s">
        <v>21</v>
      </c>
      <c r="C90" s="6"/>
      <c r="D90" s="6"/>
      <c r="E90" s="7" t="e">
        <f t="shared" si="2"/>
        <v>#DIV/0!</v>
      </c>
      <c r="F90" s="46"/>
    </row>
    <row r="91" spans="1:6" ht="24" customHeight="1">
      <c r="A91" s="11" t="s">
        <v>86</v>
      </c>
      <c r="B91" s="12" t="s">
        <v>87</v>
      </c>
      <c r="C91" s="26">
        <f>C92</f>
        <v>223819</v>
      </c>
      <c r="D91" s="26">
        <f>D92</f>
        <v>0</v>
      </c>
      <c r="E91" s="13">
        <f t="shared" si="2"/>
        <v>0</v>
      </c>
      <c r="F91" s="44" t="s">
        <v>138</v>
      </c>
    </row>
    <row r="92" spans="1:6" ht="39" customHeight="1">
      <c r="A92" s="23" t="s">
        <v>10</v>
      </c>
      <c r="B92" s="21" t="s">
        <v>88</v>
      </c>
      <c r="C92" s="22">
        <v>223819</v>
      </c>
      <c r="D92" s="22"/>
      <c r="E92" s="7">
        <f t="shared" si="2"/>
        <v>0</v>
      </c>
      <c r="F92" s="47"/>
    </row>
    <row r="93" spans="1:6" ht="24" customHeight="1">
      <c r="A93" s="29" t="s">
        <v>89</v>
      </c>
      <c r="B93" s="30" t="s">
        <v>90</v>
      </c>
      <c r="C93" s="31"/>
      <c r="D93" s="31"/>
      <c r="E93" s="13" t="e">
        <f t="shared" si="2"/>
        <v>#DIV/0!</v>
      </c>
      <c r="F93" s="44" t="s">
        <v>138</v>
      </c>
    </row>
    <row r="94" spans="1:6" ht="24" customHeight="1">
      <c r="A94" s="23"/>
      <c r="B94" s="21" t="s">
        <v>91</v>
      </c>
      <c r="C94" s="7">
        <v>110589</v>
      </c>
      <c r="D94" s="7">
        <v>179862</v>
      </c>
      <c r="E94" s="7">
        <f t="shared" si="2"/>
        <v>162.64004557415294</v>
      </c>
      <c r="F94" s="47"/>
    </row>
    <row r="95" spans="1:6" ht="24" customHeight="1">
      <c r="A95" s="23"/>
      <c r="B95" s="21" t="s">
        <v>92</v>
      </c>
      <c r="C95" s="7">
        <v>53585</v>
      </c>
      <c r="D95" s="7">
        <v>17133</v>
      </c>
      <c r="E95" s="7">
        <f t="shared" si="2"/>
        <v>31.973500046654845</v>
      </c>
      <c r="F95" s="47"/>
    </row>
    <row r="96" spans="1:6" ht="24" customHeight="1">
      <c r="A96" s="32" t="s">
        <v>10</v>
      </c>
      <c r="B96" s="33" t="s">
        <v>93</v>
      </c>
      <c r="C96" s="34">
        <v>5561</v>
      </c>
      <c r="D96" s="34">
        <v>7770</v>
      </c>
      <c r="E96" s="7">
        <f t="shared" si="2"/>
        <v>139.72307139003777</v>
      </c>
      <c r="F96" s="48"/>
    </row>
    <row r="97" spans="1:6" ht="24" customHeight="1">
      <c r="A97" s="35"/>
      <c r="B97" s="36" t="s">
        <v>94</v>
      </c>
      <c r="C97" s="39">
        <v>60102</v>
      </c>
      <c r="D97" s="39">
        <v>83497</v>
      </c>
      <c r="E97" s="7">
        <f t="shared" si="2"/>
        <v>138.92549332800905</v>
      </c>
      <c r="F97" s="162"/>
    </row>
    <row r="98" spans="1:6" ht="24" customHeight="1" thickBot="1">
      <c r="A98" s="37"/>
      <c r="B98" s="38" t="s">
        <v>93</v>
      </c>
      <c r="C98" s="40">
        <v>0</v>
      </c>
      <c r="D98" s="40">
        <v>380</v>
      </c>
      <c r="E98" s="50" t="e">
        <f t="shared" si="2"/>
        <v>#DIV/0!</v>
      </c>
      <c r="F98" s="49"/>
    </row>
    <row r="99" spans="2:6" ht="14.25">
      <c r="B99" t="s">
        <v>183</v>
      </c>
      <c r="F99" t="s">
        <v>182</v>
      </c>
    </row>
    <row r="100" spans="1:6" ht="14.25">
      <c r="A100" s="93" t="s">
        <v>120</v>
      </c>
      <c r="B100" s="93"/>
      <c r="C100" s="93"/>
      <c r="D100" s="93"/>
      <c r="E100" s="93" t="s">
        <v>110</v>
      </c>
      <c r="F100" s="94"/>
    </row>
    <row r="101" spans="1:6" ht="15.75">
      <c r="A101" s="95"/>
      <c r="B101" s="164" t="s">
        <v>176</v>
      </c>
      <c r="C101" s="95"/>
      <c r="D101" s="95"/>
      <c r="E101" s="95"/>
      <c r="F101" s="97"/>
    </row>
    <row r="102" spans="1:6" ht="15.75">
      <c r="A102" s="95"/>
      <c r="B102" s="96"/>
      <c r="C102" s="163"/>
      <c r="D102" s="95"/>
      <c r="E102" s="95"/>
      <c r="F102" s="97"/>
    </row>
    <row r="103" spans="1:6" ht="15.75">
      <c r="A103" s="95"/>
      <c r="B103" s="95"/>
      <c r="C103" s="95"/>
      <c r="D103" s="95"/>
      <c r="E103" s="95"/>
      <c r="F103" s="97"/>
    </row>
    <row r="104" spans="1:6" ht="14.25">
      <c r="A104" s="98" t="s">
        <v>111</v>
      </c>
      <c r="B104" s="98"/>
      <c r="C104" s="93"/>
      <c r="D104" s="93"/>
      <c r="E104" s="93"/>
      <c r="F104" s="94"/>
    </row>
    <row r="105" spans="1:6" ht="14.25">
      <c r="A105" s="93"/>
      <c r="B105" s="93"/>
      <c r="C105" s="93"/>
      <c r="D105" s="93"/>
      <c r="E105" s="93"/>
      <c r="F105" s="94"/>
    </row>
    <row r="106" spans="1:6" ht="14.25">
      <c r="A106" s="93"/>
      <c r="B106" s="93"/>
      <c r="C106" s="93"/>
      <c r="D106" s="93"/>
      <c r="E106" s="93"/>
      <c r="F106" s="94"/>
    </row>
    <row r="107" spans="1:6" ht="14.25">
      <c r="A107" s="93" t="s">
        <v>112</v>
      </c>
      <c r="B107" s="93"/>
      <c r="C107" s="93"/>
      <c r="D107" s="93" t="s">
        <v>113</v>
      </c>
      <c r="E107" s="93"/>
      <c r="F107" s="94"/>
    </row>
  </sheetData>
  <sheetProtection/>
  <mergeCells count="1">
    <mergeCell ref="A2:F2"/>
  </mergeCells>
  <printOptions/>
  <pageMargins left="0.7086614173228347" right="0.3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4"/>
  <sheetViews>
    <sheetView tabSelected="1" zoomScalePageLayoutView="0" workbookViewId="0" topLeftCell="A2">
      <selection activeCell="A7" sqref="A7:I7"/>
    </sheetView>
  </sheetViews>
  <sheetFormatPr defaultColWidth="8.796875" defaultRowHeight="14.25"/>
  <cols>
    <col min="1" max="1" width="18.19921875" style="187" customWidth="1"/>
    <col min="2" max="2" width="9" style="187" customWidth="1"/>
    <col min="3" max="3" width="11.19921875" style="187" customWidth="1"/>
    <col min="4" max="4" width="10.59765625" style="187" customWidth="1"/>
    <col min="5" max="5" width="9" style="187" customWidth="1"/>
    <col min="6" max="6" width="11.69921875" style="187" customWidth="1"/>
    <col min="7" max="7" width="10" style="187" customWidth="1"/>
    <col min="8" max="8" width="10" style="188" customWidth="1"/>
    <col min="9" max="9" width="42.59765625" style="187" customWidth="1"/>
    <col min="10" max="10" width="9" style="187" customWidth="1"/>
    <col min="11" max="16384" width="9" style="187" customWidth="1"/>
  </cols>
  <sheetData>
    <row r="2" spans="1:9" ht="30.75" customHeight="1">
      <c r="A2" s="253" t="s">
        <v>124</v>
      </c>
      <c r="B2" s="253"/>
      <c r="C2" s="253"/>
      <c r="D2" s="253"/>
      <c r="E2" s="253"/>
      <c r="F2" s="253"/>
      <c r="G2" s="253"/>
      <c r="H2" s="253"/>
      <c r="I2" s="253"/>
    </row>
    <row r="3" ht="12" thickBot="1"/>
    <row r="4" spans="1:9" ht="27.75" customHeight="1">
      <c r="A4" s="254" t="s">
        <v>139</v>
      </c>
      <c r="B4" s="259" t="s">
        <v>95</v>
      </c>
      <c r="C4" s="259"/>
      <c r="D4" s="256" t="s">
        <v>97</v>
      </c>
      <c r="E4" s="257"/>
      <c r="F4" s="257"/>
      <c r="G4" s="257"/>
      <c r="H4" s="257"/>
      <c r="I4" s="258"/>
    </row>
    <row r="5" spans="1:9" ht="39" customHeight="1" thickBot="1">
      <c r="A5" s="255"/>
      <c r="B5" s="189" t="s">
        <v>141</v>
      </c>
      <c r="C5" s="189" t="s">
        <v>121</v>
      </c>
      <c r="D5" s="189" t="s">
        <v>152</v>
      </c>
      <c r="E5" s="189" t="s">
        <v>141</v>
      </c>
      <c r="F5" s="189" t="s">
        <v>121</v>
      </c>
      <c r="G5" s="190" t="s">
        <v>99</v>
      </c>
      <c r="H5" s="191" t="s">
        <v>100</v>
      </c>
      <c r="I5" s="192" t="s">
        <v>149</v>
      </c>
    </row>
    <row r="6" spans="1:9" ht="12" thickBot="1">
      <c r="A6" s="193">
        <v>1</v>
      </c>
      <c r="B6" s="194">
        <v>2</v>
      </c>
      <c r="C6" s="194">
        <v>3</v>
      </c>
      <c r="D6" s="194"/>
      <c r="E6" s="194">
        <v>4</v>
      </c>
      <c r="F6" s="194">
        <v>5</v>
      </c>
      <c r="G6" s="195">
        <v>6</v>
      </c>
      <c r="H6" s="196">
        <v>7</v>
      </c>
      <c r="I6" s="197">
        <v>8</v>
      </c>
    </row>
    <row r="7" spans="1:9" ht="22.5" customHeight="1" thickBot="1">
      <c r="A7" s="251" t="s">
        <v>122</v>
      </c>
      <c r="B7" s="260"/>
      <c r="C7" s="260"/>
      <c r="D7" s="260"/>
      <c r="E7" s="260"/>
      <c r="F7" s="260"/>
      <c r="G7" s="260"/>
      <c r="H7" s="260"/>
      <c r="I7" s="261"/>
    </row>
    <row r="8" spans="1:9" ht="45" customHeight="1">
      <c r="A8" s="252" t="s">
        <v>3</v>
      </c>
      <c r="B8" s="198">
        <v>1</v>
      </c>
      <c r="C8" s="198">
        <v>150</v>
      </c>
      <c r="D8" s="198">
        <v>1</v>
      </c>
      <c r="E8" s="198">
        <v>1</v>
      </c>
      <c r="F8" s="198">
        <v>150</v>
      </c>
      <c r="G8" s="199">
        <f>E8/B8</f>
        <v>1</v>
      </c>
      <c r="H8" s="199">
        <f>F8/C8</f>
        <v>1</v>
      </c>
      <c r="I8" s="200" t="s">
        <v>211</v>
      </c>
    </row>
    <row r="9" spans="1:9" ht="30" customHeight="1">
      <c r="A9" s="249"/>
      <c r="B9" s="201"/>
      <c r="C9" s="201"/>
      <c r="D9" s="201">
        <v>1</v>
      </c>
      <c r="E9" s="201">
        <v>1</v>
      </c>
      <c r="F9" s="201">
        <v>600</v>
      </c>
      <c r="G9" s="202" t="e">
        <f aca="true" t="shared" si="0" ref="G9:H56">E9/B9</f>
        <v>#DIV/0!</v>
      </c>
      <c r="H9" s="202" t="e">
        <f t="shared" si="0"/>
        <v>#DIV/0!</v>
      </c>
      <c r="I9" s="203" t="s">
        <v>212</v>
      </c>
    </row>
    <row r="10" spans="1:9" ht="44.25" customHeight="1">
      <c r="A10" s="249"/>
      <c r="B10" s="201"/>
      <c r="C10" s="201"/>
      <c r="D10" s="201">
        <v>1</v>
      </c>
      <c r="E10" s="201">
        <v>1</v>
      </c>
      <c r="F10" s="201">
        <v>150</v>
      </c>
      <c r="G10" s="202" t="e">
        <f t="shared" si="0"/>
        <v>#DIV/0!</v>
      </c>
      <c r="H10" s="202" t="e">
        <f t="shared" si="0"/>
        <v>#DIV/0!</v>
      </c>
      <c r="I10" s="203" t="s">
        <v>213</v>
      </c>
    </row>
    <row r="11" spans="1:9" ht="24.75" customHeight="1">
      <c r="A11" s="249"/>
      <c r="B11" s="201"/>
      <c r="C11" s="201"/>
      <c r="D11" s="201">
        <v>1</v>
      </c>
      <c r="E11" s="201">
        <v>1</v>
      </c>
      <c r="F11" s="201">
        <v>100</v>
      </c>
      <c r="G11" s="202" t="e">
        <f t="shared" si="0"/>
        <v>#DIV/0!</v>
      </c>
      <c r="H11" s="202" t="e">
        <f t="shared" si="0"/>
        <v>#DIV/0!</v>
      </c>
      <c r="I11" s="203" t="s">
        <v>214</v>
      </c>
    </row>
    <row r="12" spans="1:9" ht="33" customHeight="1">
      <c r="A12" s="249"/>
      <c r="B12" s="201">
        <v>1</v>
      </c>
      <c r="C12" s="201">
        <v>200</v>
      </c>
      <c r="D12" s="201">
        <v>1</v>
      </c>
      <c r="E12" s="201">
        <v>1</v>
      </c>
      <c r="F12" s="201">
        <v>400</v>
      </c>
      <c r="G12" s="202">
        <f t="shared" si="0"/>
        <v>1</v>
      </c>
      <c r="H12" s="202">
        <f t="shared" si="0"/>
        <v>2</v>
      </c>
      <c r="I12" s="203" t="s">
        <v>215</v>
      </c>
    </row>
    <row r="13" spans="1:9" ht="26.25" customHeight="1">
      <c r="A13" s="249"/>
      <c r="B13" s="201"/>
      <c r="C13" s="201"/>
      <c r="D13" s="201">
        <v>1</v>
      </c>
      <c r="E13" s="201">
        <v>1</v>
      </c>
      <c r="F13" s="201">
        <v>350</v>
      </c>
      <c r="G13" s="202" t="e">
        <f t="shared" si="0"/>
        <v>#DIV/0!</v>
      </c>
      <c r="H13" s="202" t="e">
        <f t="shared" si="0"/>
        <v>#DIV/0!</v>
      </c>
      <c r="I13" s="203" t="s">
        <v>216</v>
      </c>
    </row>
    <row r="14" spans="1:9" ht="25.5" customHeight="1">
      <c r="A14" s="249"/>
      <c r="B14" s="201"/>
      <c r="C14" s="201"/>
      <c r="D14" s="201">
        <v>1</v>
      </c>
      <c r="E14" s="201">
        <v>1</v>
      </c>
      <c r="F14" s="201">
        <v>400</v>
      </c>
      <c r="G14" s="202" t="e">
        <f t="shared" si="0"/>
        <v>#DIV/0!</v>
      </c>
      <c r="H14" s="202" t="e">
        <f t="shared" si="0"/>
        <v>#DIV/0!</v>
      </c>
      <c r="I14" s="203" t="s">
        <v>217</v>
      </c>
    </row>
    <row r="15" spans="1:9" ht="87.75" customHeight="1">
      <c r="A15" s="249"/>
      <c r="B15" s="201">
        <v>2</v>
      </c>
      <c r="C15" s="201">
        <v>200</v>
      </c>
      <c r="D15" s="201">
        <v>4</v>
      </c>
      <c r="E15" s="201">
        <v>4</v>
      </c>
      <c r="F15" s="201">
        <v>450</v>
      </c>
      <c r="G15" s="202">
        <f t="shared" si="0"/>
        <v>2</v>
      </c>
      <c r="H15" s="202">
        <f t="shared" si="0"/>
        <v>2.25</v>
      </c>
      <c r="I15" s="201" t="s">
        <v>218</v>
      </c>
    </row>
    <row r="16" spans="1:9" ht="36" customHeight="1">
      <c r="A16" s="249"/>
      <c r="B16" s="201"/>
      <c r="C16" s="201"/>
      <c r="D16" s="201">
        <v>1</v>
      </c>
      <c r="E16" s="201">
        <v>1</v>
      </c>
      <c r="F16" s="201">
        <v>200</v>
      </c>
      <c r="G16" s="202" t="e">
        <f t="shared" si="0"/>
        <v>#DIV/0!</v>
      </c>
      <c r="H16" s="202" t="e">
        <f t="shared" si="0"/>
        <v>#DIV/0!</v>
      </c>
      <c r="I16" s="203" t="s">
        <v>219</v>
      </c>
    </row>
    <row r="17" spans="1:9" ht="43.5" customHeight="1">
      <c r="A17" s="249"/>
      <c r="B17" s="201"/>
      <c r="C17" s="201"/>
      <c r="D17" s="201">
        <v>1</v>
      </c>
      <c r="E17" s="201">
        <v>1</v>
      </c>
      <c r="F17" s="201">
        <v>300</v>
      </c>
      <c r="G17" s="202" t="e">
        <f t="shared" si="0"/>
        <v>#DIV/0!</v>
      </c>
      <c r="H17" s="202" t="e">
        <f t="shared" si="0"/>
        <v>#DIV/0!</v>
      </c>
      <c r="I17" s="203" t="s">
        <v>220</v>
      </c>
    </row>
    <row r="18" spans="1:9" ht="30.75" customHeight="1">
      <c r="A18" s="249"/>
      <c r="B18" s="201">
        <v>1</v>
      </c>
      <c r="C18" s="201">
        <v>200</v>
      </c>
      <c r="D18" s="201">
        <v>1</v>
      </c>
      <c r="E18" s="201">
        <v>1</v>
      </c>
      <c r="F18" s="201">
        <v>200</v>
      </c>
      <c r="G18" s="202"/>
      <c r="H18" s="202">
        <f t="shared" si="0"/>
        <v>1</v>
      </c>
      <c r="I18" s="203" t="s">
        <v>221</v>
      </c>
    </row>
    <row r="19" spans="1:9" ht="68.25" customHeight="1">
      <c r="A19" s="249"/>
      <c r="B19" s="201">
        <v>2</v>
      </c>
      <c r="C19" s="201">
        <v>1300</v>
      </c>
      <c r="D19" s="201">
        <v>2</v>
      </c>
      <c r="E19" s="201">
        <v>2</v>
      </c>
      <c r="F19" s="201">
        <v>1300</v>
      </c>
      <c r="G19" s="202">
        <f t="shared" si="0"/>
        <v>1</v>
      </c>
      <c r="H19" s="202">
        <f t="shared" si="0"/>
        <v>1</v>
      </c>
      <c r="I19" s="203" t="s">
        <v>222</v>
      </c>
    </row>
    <row r="20" spans="1:9" ht="33.75" customHeight="1">
      <c r="A20" s="249"/>
      <c r="B20" s="201">
        <v>1</v>
      </c>
      <c r="C20" s="201">
        <v>300</v>
      </c>
      <c r="D20" s="201">
        <v>1</v>
      </c>
      <c r="E20" s="201">
        <v>1</v>
      </c>
      <c r="F20" s="201">
        <v>300</v>
      </c>
      <c r="G20" s="202">
        <f t="shared" si="0"/>
        <v>1</v>
      </c>
      <c r="H20" s="202">
        <f t="shared" si="0"/>
        <v>1</v>
      </c>
      <c r="I20" s="203" t="s">
        <v>223</v>
      </c>
    </row>
    <row r="21" spans="1:9" ht="33" customHeight="1">
      <c r="A21" s="249"/>
      <c r="B21" s="201"/>
      <c r="C21" s="201"/>
      <c r="D21" s="201">
        <v>1</v>
      </c>
      <c r="E21" s="201">
        <v>1</v>
      </c>
      <c r="F21" s="201">
        <v>200</v>
      </c>
      <c r="G21" s="202" t="e">
        <f t="shared" si="0"/>
        <v>#DIV/0!</v>
      </c>
      <c r="H21" s="202" t="e">
        <f t="shared" si="0"/>
        <v>#DIV/0!</v>
      </c>
      <c r="I21" s="203" t="s">
        <v>224</v>
      </c>
    </row>
    <row r="22" spans="1:9" ht="46.5" customHeight="1">
      <c r="A22" s="249"/>
      <c r="B22" s="201"/>
      <c r="C22" s="201"/>
      <c r="D22" s="201">
        <v>1</v>
      </c>
      <c r="E22" s="201">
        <v>1</v>
      </c>
      <c r="F22" s="201">
        <v>300</v>
      </c>
      <c r="G22" s="202" t="e">
        <f t="shared" si="0"/>
        <v>#DIV/0!</v>
      </c>
      <c r="H22" s="202" t="e">
        <f t="shared" si="0"/>
        <v>#DIV/0!</v>
      </c>
      <c r="I22" s="203" t="s">
        <v>225</v>
      </c>
    </row>
    <row r="23" spans="1:9" ht="30.75" customHeight="1">
      <c r="A23" s="249"/>
      <c r="B23" s="201">
        <v>1</v>
      </c>
      <c r="C23" s="201">
        <v>300</v>
      </c>
      <c r="D23" s="201">
        <v>1</v>
      </c>
      <c r="E23" s="201">
        <v>1</v>
      </c>
      <c r="F23" s="201">
        <v>200</v>
      </c>
      <c r="G23" s="202">
        <f t="shared" si="0"/>
        <v>1</v>
      </c>
      <c r="H23" s="202">
        <f t="shared" si="0"/>
        <v>0.6666666666666666</v>
      </c>
      <c r="I23" s="203" t="s">
        <v>226</v>
      </c>
    </row>
    <row r="24" spans="1:9" ht="12.75" customHeight="1">
      <c r="A24" s="249"/>
      <c r="B24" s="201"/>
      <c r="C24" s="201"/>
      <c r="D24" s="201"/>
      <c r="E24" s="201">
        <v>1</v>
      </c>
      <c r="F24" s="201">
        <v>100</v>
      </c>
      <c r="G24" s="202" t="e">
        <f t="shared" si="0"/>
        <v>#DIV/0!</v>
      </c>
      <c r="H24" s="202" t="e">
        <f t="shared" si="0"/>
        <v>#DIV/0!</v>
      </c>
      <c r="I24" s="203" t="s">
        <v>227</v>
      </c>
    </row>
    <row r="25" spans="1:9" ht="28.5" customHeight="1">
      <c r="A25" s="249"/>
      <c r="B25" s="201"/>
      <c r="C25" s="201"/>
      <c r="D25" s="201"/>
      <c r="E25" s="201">
        <v>1</v>
      </c>
      <c r="F25" s="201">
        <v>100</v>
      </c>
      <c r="G25" s="202" t="e">
        <f t="shared" si="0"/>
        <v>#DIV/0!</v>
      </c>
      <c r="H25" s="202" t="e">
        <f t="shared" si="0"/>
        <v>#DIV/0!</v>
      </c>
      <c r="I25" s="203" t="s">
        <v>228</v>
      </c>
    </row>
    <row r="26" spans="1:9" ht="12.75" customHeight="1">
      <c r="A26" s="249"/>
      <c r="B26" s="201"/>
      <c r="C26" s="201"/>
      <c r="D26" s="201"/>
      <c r="E26" s="201">
        <v>1</v>
      </c>
      <c r="F26" s="201">
        <v>200</v>
      </c>
      <c r="G26" s="202" t="e">
        <f t="shared" si="0"/>
        <v>#DIV/0!</v>
      </c>
      <c r="H26" s="202" t="e">
        <f t="shared" si="0"/>
        <v>#DIV/0!</v>
      </c>
      <c r="I26" s="203" t="s">
        <v>229</v>
      </c>
    </row>
    <row r="27" spans="1:9" ht="46.5" customHeight="1">
      <c r="A27" s="249"/>
      <c r="B27" s="201"/>
      <c r="C27" s="201"/>
      <c r="D27" s="201"/>
      <c r="E27" s="201">
        <v>1</v>
      </c>
      <c r="F27" s="201">
        <v>400</v>
      </c>
      <c r="G27" s="202" t="e">
        <f t="shared" si="0"/>
        <v>#DIV/0!</v>
      </c>
      <c r="H27" s="202" t="e">
        <f t="shared" si="0"/>
        <v>#DIV/0!</v>
      </c>
      <c r="I27" s="203" t="s">
        <v>230</v>
      </c>
    </row>
    <row r="28" spans="1:9" ht="42.75" customHeight="1">
      <c r="A28" s="249"/>
      <c r="B28" s="201"/>
      <c r="C28" s="201"/>
      <c r="D28" s="201"/>
      <c r="E28" s="201">
        <v>1</v>
      </c>
      <c r="F28" s="201">
        <v>50</v>
      </c>
      <c r="G28" s="202" t="e">
        <f t="shared" si="0"/>
        <v>#DIV/0!</v>
      </c>
      <c r="H28" s="202" t="e">
        <f t="shared" si="0"/>
        <v>#DIV/0!</v>
      </c>
      <c r="I28" s="203" t="s">
        <v>231</v>
      </c>
    </row>
    <row r="29" spans="1:9" ht="22.5" customHeight="1">
      <c r="A29" s="249"/>
      <c r="B29" s="201"/>
      <c r="C29" s="201"/>
      <c r="D29" s="201"/>
      <c r="E29" s="201">
        <v>1</v>
      </c>
      <c r="F29" s="201">
        <v>100</v>
      </c>
      <c r="G29" s="202" t="e">
        <f t="shared" si="0"/>
        <v>#DIV/0!</v>
      </c>
      <c r="H29" s="202" t="e">
        <f t="shared" si="0"/>
        <v>#DIV/0!</v>
      </c>
      <c r="I29" s="203" t="s">
        <v>232</v>
      </c>
    </row>
    <row r="30" spans="1:9" ht="52.5" customHeight="1">
      <c r="A30" s="249"/>
      <c r="B30" s="201"/>
      <c r="C30" s="201"/>
      <c r="D30" s="201"/>
      <c r="E30" s="201">
        <v>2</v>
      </c>
      <c r="F30" s="201">
        <v>350</v>
      </c>
      <c r="G30" s="202" t="e">
        <f t="shared" si="0"/>
        <v>#DIV/0!</v>
      </c>
      <c r="H30" s="202" t="e">
        <f t="shared" si="0"/>
        <v>#DIV/0!</v>
      </c>
      <c r="I30" s="203" t="s">
        <v>233</v>
      </c>
    </row>
    <row r="31" spans="1:9" ht="33" customHeight="1">
      <c r="A31" s="249"/>
      <c r="B31" s="201"/>
      <c r="C31" s="201"/>
      <c r="D31" s="201"/>
      <c r="E31" s="201">
        <v>1</v>
      </c>
      <c r="F31" s="201">
        <v>200</v>
      </c>
      <c r="G31" s="202" t="e">
        <f t="shared" si="0"/>
        <v>#DIV/0!</v>
      </c>
      <c r="H31" s="202" t="e">
        <f t="shared" si="0"/>
        <v>#DIV/0!</v>
      </c>
      <c r="I31" s="203" t="s">
        <v>234</v>
      </c>
    </row>
    <row r="32" spans="1:9" ht="26.25" customHeight="1">
      <c r="A32" s="249"/>
      <c r="B32" s="201"/>
      <c r="C32" s="201"/>
      <c r="D32" s="201">
        <v>1</v>
      </c>
      <c r="E32" s="201">
        <v>1</v>
      </c>
      <c r="F32" s="201">
        <v>300</v>
      </c>
      <c r="G32" s="202" t="e">
        <f t="shared" si="0"/>
        <v>#DIV/0!</v>
      </c>
      <c r="H32" s="202" t="e">
        <f t="shared" si="0"/>
        <v>#DIV/0!</v>
      </c>
      <c r="I32" s="203" t="s">
        <v>235</v>
      </c>
    </row>
    <row r="33" spans="1:9" ht="40.5" customHeight="1">
      <c r="A33" s="249"/>
      <c r="B33" s="201"/>
      <c r="C33" s="201"/>
      <c r="D33" s="201"/>
      <c r="E33" s="201">
        <v>1</v>
      </c>
      <c r="F33" s="201">
        <v>200</v>
      </c>
      <c r="G33" s="202" t="e">
        <f t="shared" si="0"/>
        <v>#DIV/0!</v>
      </c>
      <c r="H33" s="202" t="e">
        <f t="shared" si="0"/>
        <v>#DIV/0!</v>
      </c>
      <c r="I33" s="203" t="s">
        <v>236</v>
      </c>
    </row>
    <row r="34" spans="1:9" ht="12.75" customHeight="1">
      <c r="A34" s="249"/>
      <c r="B34" s="201"/>
      <c r="C34" s="201"/>
      <c r="D34" s="201">
        <v>1</v>
      </c>
      <c r="E34" s="201">
        <v>1</v>
      </c>
      <c r="F34" s="201">
        <v>400</v>
      </c>
      <c r="G34" s="202" t="e">
        <f t="shared" si="0"/>
        <v>#DIV/0!</v>
      </c>
      <c r="H34" s="202" t="e">
        <f t="shared" si="0"/>
        <v>#DIV/0!</v>
      </c>
      <c r="I34" s="203" t="s">
        <v>237</v>
      </c>
    </row>
    <row r="35" spans="1:9" ht="55.5" customHeight="1">
      <c r="A35" s="249"/>
      <c r="B35" s="201"/>
      <c r="C35" s="201"/>
      <c r="D35" s="201">
        <v>1</v>
      </c>
      <c r="E35" s="201">
        <v>1</v>
      </c>
      <c r="F35" s="201">
        <v>600</v>
      </c>
      <c r="G35" s="202" t="e">
        <f t="shared" si="0"/>
        <v>#DIV/0!</v>
      </c>
      <c r="H35" s="202" t="e">
        <f t="shared" si="0"/>
        <v>#DIV/0!</v>
      </c>
      <c r="I35" s="203" t="s">
        <v>238</v>
      </c>
    </row>
    <row r="36" spans="1:9" ht="39.75" customHeight="1">
      <c r="A36" s="249"/>
      <c r="B36" s="201">
        <v>1</v>
      </c>
      <c r="C36" s="201">
        <v>200</v>
      </c>
      <c r="D36" s="201">
        <v>1</v>
      </c>
      <c r="E36" s="201">
        <v>1</v>
      </c>
      <c r="F36" s="201">
        <v>150</v>
      </c>
      <c r="G36" s="202">
        <f t="shared" si="0"/>
        <v>1</v>
      </c>
      <c r="H36" s="202">
        <f t="shared" si="0"/>
        <v>0.75</v>
      </c>
      <c r="I36" s="203" t="s">
        <v>239</v>
      </c>
    </row>
    <row r="37" spans="1:9" ht="29.25" customHeight="1">
      <c r="A37" s="249"/>
      <c r="B37" s="201"/>
      <c r="C37" s="201"/>
      <c r="D37" s="201"/>
      <c r="E37" s="201">
        <v>1</v>
      </c>
      <c r="F37" s="201">
        <v>60</v>
      </c>
      <c r="G37" s="202" t="e">
        <f t="shared" si="0"/>
        <v>#DIV/0!</v>
      </c>
      <c r="H37" s="202" t="e">
        <f t="shared" si="0"/>
        <v>#DIV/0!</v>
      </c>
      <c r="I37" s="203" t="s">
        <v>240</v>
      </c>
    </row>
    <row r="38" spans="1:9" ht="12.75" customHeight="1">
      <c r="A38" s="249"/>
      <c r="B38" s="201">
        <v>1</v>
      </c>
      <c r="C38" s="201">
        <v>500</v>
      </c>
      <c r="D38" s="201">
        <v>1</v>
      </c>
      <c r="E38" s="201">
        <v>1</v>
      </c>
      <c r="F38" s="201">
        <v>300</v>
      </c>
      <c r="G38" s="202">
        <f t="shared" si="0"/>
        <v>1</v>
      </c>
      <c r="H38" s="202">
        <f t="shared" si="0"/>
        <v>0.6</v>
      </c>
      <c r="I38" s="203" t="s">
        <v>241</v>
      </c>
    </row>
    <row r="39" spans="1:9" ht="29.25" customHeight="1">
      <c r="A39" s="249"/>
      <c r="B39" s="201">
        <v>1</v>
      </c>
      <c r="C39" s="201">
        <v>650</v>
      </c>
      <c r="D39" s="201">
        <v>1</v>
      </c>
      <c r="E39" s="201">
        <v>1</v>
      </c>
      <c r="F39" s="201">
        <v>650</v>
      </c>
      <c r="G39" s="202">
        <f t="shared" si="0"/>
        <v>1</v>
      </c>
      <c r="H39" s="202">
        <f t="shared" si="0"/>
        <v>1</v>
      </c>
      <c r="I39" s="203" t="s">
        <v>242</v>
      </c>
    </row>
    <row r="40" spans="1:9" ht="12.75" customHeight="1">
      <c r="A40" s="249"/>
      <c r="B40" s="201">
        <v>1</v>
      </c>
      <c r="C40" s="201">
        <v>120</v>
      </c>
      <c r="D40" s="201">
        <v>1</v>
      </c>
      <c r="E40" s="201">
        <v>1</v>
      </c>
      <c r="F40" s="201">
        <v>120</v>
      </c>
      <c r="G40" s="202">
        <f t="shared" si="0"/>
        <v>1</v>
      </c>
      <c r="H40" s="202">
        <f t="shared" si="0"/>
        <v>1</v>
      </c>
      <c r="I40" s="203" t="s">
        <v>243</v>
      </c>
    </row>
    <row r="41" spans="1:9" ht="36" customHeight="1">
      <c r="A41" s="249"/>
      <c r="B41" s="201"/>
      <c r="C41" s="201"/>
      <c r="D41" s="201">
        <v>1</v>
      </c>
      <c r="E41" s="201">
        <v>1</v>
      </c>
      <c r="F41" s="201">
        <v>100</v>
      </c>
      <c r="G41" s="202" t="e">
        <f t="shared" si="0"/>
        <v>#DIV/0!</v>
      </c>
      <c r="H41" s="202" t="e">
        <f t="shared" si="0"/>
        <v>#DIV/0!</v>
      </c>
      <c r="I41" s="203" t="s">
        <v>244</v>
      </c>
    </row>
    <row r="42" spans="1:9" ht="24.75" customHeight="1">
      <c r="A42" s="249"/>
      <c r="B42" s="201">
        <v>1</v>
      </c>
      <c r="C42" s="201">
        <v>700</v>
      </c>
      <c r="D42" s="201">
        <v>1</v>
      </c>
      <c r="E42" s="201">
        <v>1</v>
      </c>
      <c r="F42" s="201">
        <v>700</v>
      </c>
      <c r="G42" s="202">
        <f t="shared" si="0"/>
        <v>1</v>
      </c>
      <c r="H42" s="202">
        <f t="shared" si="0"/>
        <v>1</v>
      </c>
      <c r="I42" s="203" t="s">
        <v>245</v>
      </c>
    </row>
    <row r="43" spans="1:9" ht="21.75" customHeight="1">
      <c r="A43" s="249"/>
      <c r="B43" s="201"/>
      <c r="C43" s="201"/>
      <c r="D43" s="201"/>
      <c r="E43" s="201">
        <v>1</v>
      </c>
      <c r="F43" s="201">
        <v>600</v>
      </c>
      <c r="G43" s="202" t="e">
        <f t="shared" si="0"/>
        <v>#DIV/0!</v>
      </c>
      <c r="H43" s="202" t="e">
        <f t="shared" si="0"/>
        <v>#DIV/0!</v>
      </c>
      <c r="I43" s="203" t="s">
        <v>246</v>
      </c>
    </row>
    <row r="44" spans="1:9" ht="36.75" customHeight="1">
      <c r="A44" s="249"/>
      <c r="B44" s="201">
        <v>1</v>
      </c>
      <c r="C44" s="201">
        <v>300</v>
      </c>
      <c r="D44" s="201">
        <v>1</v>
      </c>
      <c r="E44" s="201">
        <v>1</v>
      </c>
      <c r="F44" s="201">
        <v>300</v>
      </c>
      <c r="G44" s="202">
        <f t="shared" si="0"/>
        <v>1</v>
      </c>
      <c r="H44" s="202">
        <f t="shared" si="0"/>
        <v>1</v>
      </c>
      <c r="I44" s="203" t="s">
        <v>247</v>
      </c>
    </row>
    <row r="45" spans="1:9" ht="12.75" customHeight="1">
      <c r="A45" s="249"/>
      <c r="B45" s="201"/>
      <c r="C45" s="201"/>
      <c r="D45" s="201"/>
      <c r="E45" s="201">
        <v>1</v>
      </c>
      <c r="F45" s="201">
        <v>100</v>
      </c>
      <c r="G45" s="202" t="e">
        <f t="shared" si="0"/>
        <v>#DIV/0!</v>
      </c>
      <c r="H45" s="202" t="e">
        <f t="shared" si="0"/>
        <v>#DIV/0!</v>
      </c>
      <c r="I45" s="203" t="s">
        <v>248</v>
      </c>
    </row>
    <row r="46" spans="1:9" ht="25.5" customHeight="1">
      <c r="A46" s="249"/>
      <c r="B46" s="201"/>
      <c r="C46" s="201"/>
      <c r="D46" s="201">
        <v>1</v>
      </c>
      <c r="E46" s="201">
        <v>1</v>
      </c>
      <c r="F46" s="201">
        <v>120</v>
      </c>
      <c r="G46" s="202" t="e">
        <f t="shared" si="0"/>
        <v>#DIV/0!</v>
      </c>
      <c r="H46" s="202" t="e">
        <f t="shared" si="0"/>
        <v>#DIV/0!</v>
      </c>
      <c r="I46" s="203" t="s">
        <v>249</v>
      </c>
    </row>
    <row r="47" spans="1:9" ht="27.75" customHeight="1">
      <c r="A47" s="249"/>
      <c r="B47" s="201"/>
      <c r="C47" s="201"/>
      <c r="D47" s="201">
        <v>1</v>
      </c>
      <c r="E47" s="201">
        <v>1</v>
      </c>
      <c r="F47" s="201">
        <v>200</v>
      </c>
      <c r="G47" s="202" t="e">
        <f t="shared" si="0"/>
        <v>#DIV/0!</v>
      </c>
      <c r="H47" s="202" t="e">
        <f t="shared" si="0"/>
        <v>#DIV/0!</v>
      </c>
      <c r="I47" s="203" t="s">
        <v>250</v>
      </c>
    </row>
    <row r="48" spans="1:9" ht="34.5" customHeight="1">
      <c r="A48" s="249"/>
      <c r="B48" s="201"/>
      <c r="C48" s="201"/>
      <c r="D48" s="201">
        <v>1</v>
      </c>
      <c r="E48" s="201">
        <v>1</v>
      </c>
      <c r="F48" s="201">
        <v>180</v>
      </c>
      <c r="G48" s="202" t="e">
        <f t="shared" si="0"/>
        <v>#DIV/0!</v>
      </c>
      <c r="H48" s="202" t="e">
        <f t="shared" si="0"/>
        <v>#DIV/0!</v>
      </c>
      <c r="I48" s="204" t="s">
        <v>251</v>
      </c>
    </row>
    <row r="49" spans="1:9" ht="52.5" customHeight="1">
      <c r="A49" s="249"/>
      <c r="B49" s="201"/>
      <c r="C49" s="201"/>
      <c r="D49" s="201">
        <v>1</v>
      </c>
      <c r="E49" s="201">
        <v>1</v>
      </c>
      <c r="F49" s="201">
        <v>300</v>
      </c>
      <c r="G49" s="202" t="e">
        <f t="shared" si="0"/>
        <v>#DIV/0!</v>
      </c>
      <c r="H49" s="202" t="e">
        <f t="shared" si="0"/>
        <v>#DIV/0!</v>
      </c>
      <c r="I49" s="203" t="s">
        <v>252</v>
      </c>
    </row>
    <row r="50" spans="1:9" ht="30.75" customHeight="1">
      <c r="A50" s="249"/>
      <c r="B50" s="201">
        <v>1</v>
      </c>
      <c r="C50" s="201">
        <v>350</v>
      </c>
      <c r="D50" s="201">
        <v>1</v>
      </c>
      <c r="E50" s="201">
        <v>1</v>
      </c>
      <c r="F50" s="201">
        <v>700</v>
      </c>
      <c r="G50" s="202">
        <f t="shared" si="0"/>
        <v>1</v>
      </c>
      <c r="H50" s="202">
        <f t="shared" si="0"/>
        <v>2</v>
      </c>
      <c r="I50" s="203" t="s">
        <v>253</v>
      </c>
    </row>
    <row r="51" spans="1:9" ht="28.5" customHeight="1">
      <c r="A51" s="249"/>
      <c r="B51" s="201"/>
      <c r="C51" s="201"/>
      <c r="D51" s="201">
        <v>1</v>
      </c>
      <c r="E51" s="201">
        <v>1</v>
      </c>
      <c r="F51" s="201">
        <v>300</v>
      </c>
      <c r="G51" s="202" t="e">
        <f t="shared" si="0"/>
        <v>#DIV/0!</v>
      </c>
      <c r="H51" s="202" t="e">
        <f t="shared" si="0"/>
        <v>#DIV/0!</v>
      </c>
      <c r="I51" s="203" t="s">
        <v>254</v>
      </c>
    </row>
    <row r="52" spans="1:9" ht="24.75" customHeight="1">
      <c r="A52" s="249"/>
      <c r="B52" s="201">
        <v>1</v>
      </c>
      <c r="C52" s="201">
        <v>500</v>
      </c>
      <c r="D52" s="201">
        <v>1</v>
      </c>
      <c r="E52" s="201">
        <v>1</v>
      </c>
      <c r="F52" s="201">
        <v>600</v>
      </c>
      <c r="G52" s="202">
        <f t="shared" si="0"/>
        <v>1</v>
      </c>
      <c r="H52" s="202">
        <f t="shared" si="0"/>
        <v>1.2</v>
      </c>
      <c r="I52" s="203" t="s">
        <v>255</v>
      </c>
    </row>
    <row r="53" spans="1:9" ht="31.5" customHeight="1">
      <c r="A53" s="249"/>
      <c r="B53" s="201"/>
      <c r="C53" s="201"/>
      <c r="D53" s="201">
        <v>1</v>
      </c>
      <c r="E53" s="201">
        <v>1</v>
      </c>
      <c r="F53" s="201">
        <v>200</v>
      </c>
      <c r="G53" s="202" t="e">
        <f t="shared" si="0"/>
        <v>#DIV/0!</v>
      </c>
      <c r="H53" s="202" t="e">
        <f t="shared" si="0"/>
        <v>#DIV/0!</v>
      </c>
      <c r="I53" s="203" t="s">
        <v>256</v>
      </c>
    </row>
    <row r="54" spans="1:9" ht="27.75" customHeight="1">
      <c r="A54" s="249"/>
      <c r="B54" s="201"/>
      <c r="C54" s="201"/>
      <c r="D54" s="201"/>
      <c r="E54" s="201">
        <v>1</v>
      </c>
      <c r="F54" s="201">
        <v>30</v>
      </c>
      <c r="G54" s="202" t="e">
        <f t="shared" si="0"/>
        <v>#DIV/0!</v>
      </c>
      <c r="H54" s="202" t="e">
        <f t="shared" si="0"/>
        <v>#DIV/0!</v>
      </c>
      <c r="I54" s="203" t="s">
        <v>257</v>
      </c>
    </row>
    <row r="55" spans="1:9" ht="12.75" customHeight="1">
      <c r="A55" s="249"/>
      <c r="B55" s="201">
        <v>1</v>
      </c>
      <c r="C55" s="201">
        <v>150</v>
      </c>
      <c r="D55" s="201">
        <v>1</v>
      </c>
      <c r="E55" s="201">
        <v>1</v>
      </c>
      <c r="F55" s="201">
        <v>150</v>
      </c>
      <c r="G55" s="202">
        <f t="shared" si="0"/>
        <v>1</v>
      </c>
      <c r="H55" s="202">
        <f t="shared" si="0"/>
        <v>1</v>
      </c>
      <c r="I55" s="203" t="s">
        <v>258</v>
      </c>
    </row>
    <row r="56" spans="1:9" ht="12.75" customHeight="1">
      <c r="A56" s="249"/>
      <c r="B56" s="201">
        <v>1</v>
      </c>
      <c r="C56" s="201">
        <v>250</v>
      </c>
      <c r="D56" s="201">
        <v>1</v>
      </c>
      <c r="E56" s="201">
        <v>1</v>
      </c>
      <c r="F56" s="201">
        <v>300</v>
      </c>
      <c r="G56" s="202">
        <f t="shared" si="0"/>
        <v>1</v>
      </c>
      <c r="H56" s="202">
        <f t="shared" si="0"/>
        <v>1.2</v>
      </c>
      <c r="I56" s="203" t="s">
        <v>259</v>
      </c>
    </row>
    <row r="57" spans="1:9" ht="22.5" customHeight="1">
      <c r="A57" s="205" t="s">
        <v>103</v>
      </c>
      <c r="B57" s="206">
        <f>SUM(B8:B56)</f>
        <v>19</v>
      </c>
      <c r="C57" s="206">
        <f>SUM(C8:C56)</f>
        <v>6370</v>
      </c>
      <c r="D57" s="206">
        <f>SUM(D8:D56)</f>
        <v>40</v>
      </c>
      <c r="E57" s="206">
        <f>SUM(E8:E56)</f>
        <v>54</v>
      </c>
      <c r="F57" s="206">
        <f>SUM(F8:F56)</f>
        <v>14760</v>
      </c>
      <c r="G57" s="207">
        <f aca="true" t="shared" si="1" ref="G57:H77">E57/B57</f>
        <v>2.8421052631578947</v>
      </c>
      <c r="H57" s="207">
        <f t="shared" si="1"/>
        <v>2.317111459968603</v>
      </c>
      <c r="I57" s="208" t="s">
        <v>135</v>
      </c>
    </row>
    <row r="58" spans="1:9" ht="11.25">
      <c r="A58" s="209" t="s">
        <v>136</v>
      </c>
      <c r="B58" s="201">
        <v>2</v>
      </c>
      <c r="C58" s="201">
        <v>100</v>
      </c>
      <c r="D58" s="201"/>
      <c r="E58" s="201">
        <v>1</v>
      </c>
      <c r="F58" s="201">
        <v>50</v>
      </c>
      <c r="G58" s="202">
        <f t="shared" si="1"/>
        <v>0.5</v>
      </c>
      <c r="H58" s="202">
        <f t="shared" si="1"/>
        <v>0.5</v>
      </c>
      <c r="I58" s="203" t="s">
        <v>260</v>
      </c>
    </row>
    <row r="59" spans="1:9" ht="22.5" customHeight="1">
      <c r="A59" s="210" t="s">
        <v>102</v>
      </c>
      <c r="B59" s="211">
        <f>B58</f>
        <v>2</v>
      </c>
      <c r="C59" s="211">
        <f>C58</f>
        <v>100</v>
      </c>
      <c r="D59" s="211">
        <f>D58</f>
        <v>0</v>
      </c>
      <c r="E59" s="211">
        <f>E58</f>
        <v>1</v>
      </c>
      <c r="F59" s="211">
        <f>F58</f>
        <v>50</v>
      </c>
      <c r="G59" s="212">
        <f t="shared" si="1"/>
        <v>0.5</v>
      </c>
      <c r="H59" s="212">
        <f t="shared" si="1"/>
        <v>0.5</v>
      </c>
      <c r="I59" s="213" t="s">
        <v>135</v>
      </c>
    </row>
    <row r="60" spans="1:9" ht="73.5" customHeight="1">
      <c r="A60" s="209" t="s">
        <v>137</v>
      </c>
      <c r="B60" s="201">
        <v>23</v>
      </c>
      <c r="C60" s="201">
        <v>2500</v>
      </c>
      <c r="D60" s="201">
        <v>25</v>
      </c>
      <c r="E60" s="201">
        <v>18</v>
      </c>
      <c r="F60" s="201">
        <v>2800</v>
      </c>
      <c r="G60" s="202">
        <f t="shared" si="1"/>
        <v>0.782608695652174</v>
      </c>
      <c r="H60" s="202">
        <f t="shared" si="1"/>
        <v>1.12</v>
      </c>
      <c r="I60" s="214" t="s">
        <v>261</v>
      </c>
    </row>
    <row r="61" spans="1:9" ht="22.5" customHeight="1">
      <c r="A61" s="210" t="s">
        <v>104</v>
      </c>
      <c r="B61" s="211">
        <f>B60</f>
        <v>23</v>
      </c>
      <c r="C61" s="211">
        <f>C60</f>
        <v>2500</v>
      </c>
      <c r="D61" s="211">
        <f>D60</f>
        <v>25</v>
      </c>
      <c r="E61" s="211">
        <f>E60</f>
        <v>18</v>
      </c>
      <c r="F61" s="211">
        <f>F60</f>
        <v>2800</v>
      </c>
      <c r="G61" s="212">
        <f t="shared" si="1"/>
        <v>0.782608695652174</v>
      </c>
      <c r="H61" s="212">
        <f t="shared" si="1"/>
        <v>1.12</v>
      </c>
      <c r="I61" s="213" t="s">
        <v>135</v>
      </c>
    </row>
    <row r="62" spans="1:9" ht="45.75" customHeight="1">
      <c r="A62" s="209" t="s">
        <v>98</v>
      </c>
      <c r="B62" s="201">
        <v>5</v>
      </c>
      <c r="C62" s="201">
        <v>1100</v>
      </c>
      <c r="D62" s="201">
        <v>2</v>
      </c>
      <c r="E62" s="201">
        <v>7</v>
      </c>
      <c r="F62" s="201">
        <v>700</v>
      </c>
      <c r="G62" s="202">
        <f t="shared" si="1"/>
        <v>1.4</v>
      </c>
      <c r="H62" s="202">
        <f t="shared" si="1"/>
        <v>0.6363636363636364</v>
      </c>
      <c r="I62" s="203" t="s">
        <v>262</v>
      </c>
    </row>
    <row r="63" spans="1:9" ht="22.5" customHeight="1">
      <c r="A63" s="210" t="s">
        <v>105</v>
      </c>
      <c r="B63" s="211">
        <f>B62</f>
        <v>5</v>
      </c>
      <c r="C63" s="211">
        <f>C62</f>
        <v>1100</v>
      </c>
      <c r="D63" s="211">
        <f>D62</f>
        <v>2</v>
      </c>
      <c r="E63" s="211">
        <f>E62</f>
        <v>7</v>
      </c>
      <c r="F63" s="211">
        <f>F62</f>
        <v>700</v>
      </c>
      <c r="G63" s="212">
        <f t="shared" si="1"/>
        <v>1.4</v>
      </c>
      <c r="H63" s="212">
        <f t="shared" si="1"/>
        <v>0.6363636363636364</v>
      </c>
      <c r="I63" s="213" t="s">
        <v>135</v>
      </c>
    </row>
    <row r="64" spans="1:9" ht="81" customHeight="1">
      <c r="A64" s="209" t="s">
        <v>125</v>
      </c>
      <c r="B64" s="201">
        <v>35</v>
      </c>
      <c r="C64" s="201">
        <v>7000</v>
      </c>
      <c r="D64" s="201">
        <v>22</v>
      </c>
      <c r="E64" s="201">
        <v>25</v>
      </c>
      <c r="F64" s="201">
        <v>3750</v>
      </c>
      <c r="G64" s="202">
        <f t="shared" si="1"/>
        <v>0.7142857142857143</v>
      </c>
      <c r="H64" s="202">
        <f t="shared" si="1"/>
        <v>0.5357142857142857</v>
      </c>
      <c r="I64" s="202" t="s">
        <v>263</v>
      </c>
    </row>
    <row r="65" spans="1:9" ht="22.5" customHeight="1">
      <c r="A65" s="210" t="s">
        <v>106</v>
      </c>
      <c r="B65" s="211">
        <f>B64</f>
        <v>35</v>
      </c>
      <c r="C65" s="211">
        <f>C64</f>
        <v>7000</v>
      </c>
      <c r="D65" s="211">
        <f>D64</f>
        <v>22</v>
      </c>
      <c r="E65" s="211">
        <f>E64</f>
        <v>25</v>
      </c>
      <c r="F65" s="211">
        <f>F64</f>
        <v>3750</v>
      </c>
      <c r="G65" s="212">
        <f t="shared" si="1"/>
        <v>0.7142857142857143</v>
      </c>
      <c r="H65" s="212">
        <f t="shared" si="1"/>
        <v>0.5357142857142857</v>
      </c>
      <c r="I65" s="213" t="s">
        <v>135</v>
      </c>
    </row>
    <row r="66" spans="1:9" ht="72.75" customHeight="1">
      <c r="A66" s="249" t="s">
        <v>126</v>
      </c>
      <c r="B66" s="201">
        <v>6</v>
      </c>
      <c r="C66" s="201">
        <v>30</v>
      </c>
      <c r="D66" s="201">
        <v>6</v>
      </c>
      <c r="E66" s="201">
        <v>6</v>
      </c>
      <c r="F66" s="201">
        <v>30</v>
      </c>
      <c r="G66" s="202">
        <f t="shared" si="1"/>
        <v>1</v>
      </c>
      <c r="H66" s="202">
        <f t="shared" si="1"/>
        <v>1</v>
      </c>
      <c r="I66" s="203" t="s">
        <v>264</v>
      </c>
    </row>
    <row r="67" spans="1:9" ht="46.5" customHeight="1">
      <c r="A67" s="249"/>
      <c r="B67" s="201">
        <v>5</v>
      </c>
      <c r="C67" s="201">
        <v>150</v>
      </c>
      <c r="D67" s="201">
        <v>5</v>
      </c>
      <c r="E67" s="201">
        <v>5</v>
      </c>
      <c r="F67" s="201">
        <v>150</v>
      </c>
      <c r="G67" s="202">
        <f>E67/B67</f>
        <v>1</v>
      </c>
      <c r="H67" s="202">
        <f>F67/C67</f>
        <v>1</v>
      </c>
      <c r="I67" s="203" t="s">
        <v>265</v>
      </c>
    </row>
    <row r="68" spans="1:9" ht="22.5" customHeight="1">
      <c r="A68" s="210" t="s">
        <v>107</v>
      </c>
      <c r="B68" s="211">
        <f>B66+B67</f>
        <v>11</v>
      </c>
      <c r="C68" s="211">
        <f>C66+C67</f>
        <v>180</v>
      </c>
      <c r="D68" s="211">
        <f>D66+D67</f>
        <v>11</v>
      </c>
      <c r="E68" s="211">
        <f>E66+E67</f>
        <v>11</v>
      </c>
      <c r="F68" s="211">
        <f>F66+F67</f>
        <v>180</v>
      </c>
      <c r="G68" s="212">
        <f t="shared" si="1"/>
        <v>1</v>
      </c>
      <c r="H68" s="212">
        <f t="shared" si="1"/>
        <v>1</v>
      </c>
      <c r="I68" s="213" t="s">
        <v>135</v>
      </c>
    </row>
    <row r="69" spans="1:9" ht="12.75" customHeight="1">
      <c r="A69" s="249" t="s">
        <v>127</v>
      </c>
      <c r="B69" s="201"/>
      <c r="C69" s="201"/>
      <c r="D69" s="201"/>
      <c r="E69" s="201"/>
      <c r="F69" s="201"/>
      <c r="G69" s="202" t="e">
        <f t="shared" si="1"/>
        <v>#DIV/0!</v>
      </c>
      <c r="H69" s="202" t="e">
        <f t="shared" si="1"/>
        <v>#DIV/0!</v>
      </c>
      <c r="I69" s="204"/>
    </row>
    <row r="70" spans="1:9" ht="12.75" customHeight="1">
      <c r="A70" s="250"/>
      <c r="B70" s="201">
        <v>3</v>
      </c>
      <c r="C70" s="201">
        <v>100</v>
      </c>
      <c r="D70" s="201">
        <v>3</v>
      </c>
      <c r="E70" s="201">
        <v>3</v>
      </c>
      <c r="F70" s="201">
        <v>100</v>
      </c>
      <c r="G70" s="202">
        <f t="shared" si="1"/>
        <v>1</v>
      </c>
      <c r="H70" s="202">
        <f t="shared" si="1"/>
        <v>1</v>
      </c>
      <c r="I70" s="203" t="s">
        <v>266</v>
      </c>
    </row>
    <row r="71" spans="1:9" ht="12.75" customHeight="1">
      <c r="A71" s="250"/>
      <c r="B71" s="201"/>
      <c r="C71" s="201"/>
      <c r="D71" s="201"/>
      <c r="E71" s="201"/>
      <c r="F71" s="201"/>
      <c r="G71" s="202" t="e">
        <f>E71/B71</f>
        <v>#DIV/0!</v>
      </c>
      <c r="H71" s="202" t="e">
        <f>F71/C71</f>
        <v>#DIV/0!</v>
      </c>
      <c r="I71" s="204"/>
    </row>
    <row r="72" spans="1:9" ht="12.75" customHeight="1">
      <c r="A72" s="250"/>
      <c r="B72" s="201"/>
      <c r="C72" s="201"/>
      <c r="D72" s="201"/>
      <c r="E72" s="201"/>
      <c r="F72" s="201"/>
      <c r="G72" s="202" t="e">
        <f t="shared" si="1"/>
        <v>#DIV/0!</v>
      </c>
      <c r="H72" s="202" t="e">
        <f t="shared" si="1"/>
        <v>#DIV/0!</v>
      </c>
      <c r="I72" s="204"/>
    </row>
    <row r="73" spans="1:9" ht="22.5" customHeight="1">
      <c r="A73" s="210" t="s">
        <v>108</v>
      </c>
      <c r="B73" s="211">
        <f>B69+B70+B71+B72</f>
        <v>3</v>
      </c>
      <c r="C73" s="211">
        <f>C69+C70+C71+C72</f>
        <v>100</v>
      </c>
      <c r="D73" s="211">
        <f>D69+D70+D71+D72</f>
        <v>3</v>
      </c>
      <c r="E73" s="211">
        <f>E69+E70+E71+E72</f>
        <v>3</v>
      </c>
      <c r="F73" s="211">
        <f>F69+F70+F71+F72</f>
        <v>100</v>
      </c>
      <c r="G73" s="212">
        <f t="shared" si="1"/>
        <v>1</v>
      </c>
      <c r="H73" s="212">
        <f t="shared" si="1"/>
        <v>1</v>
      </c>
      <c r="I73" s="213" t="s">
        <v>135</v>
      </c>
    </row>
    <row r="74" spans="1:9" ht="112.5" customHeight="1">
      <c r="A74" s="209" t="s">
        <v>267</v>
      </c>
      <c r="B74" s="201">
        <v>12</v>
      </c>
      <c r="C74" s="201">
        <v>21000</v>
      </c>
      <c r="D74" s="201">
        <v>11</v>
      </c>
      <c r="E74" s="201">
        <v>13</v>
      </c>
      <c r="F74" s="201">
        <v>12100</v>
      </c>
      <c r="G74" s="202">
        <f t="shared" si="1"/>
        <v>1.0833333333333333</v>
      </c>
      <c r="H74" s="202">
        <f t="shared" si="1"/>
        <v>0.5761904761904761</v>
      </c>
      <c r="I74" s="215" t="s">
        <v>268</v>
      </c>
    </row>
    <row r="75" spans="1:9" ht="22.5" customHeight="1">
      <c r="A75" s="210" t="s">
        <v>128</v>
      </c>
      <c r="B75" s="211">
        <f>B74</f>
        <v>12</v>
      </c>
      <c r="C75" s="211">
        <f>C74</f>
        <v>21000</v>
      </c>
      <c r="D75" s="211">
        <f>D74</f>
        <v>11</v>
      </c>
      <c r="E75" s="211">
        <f>E74</f>
        <v>13</v>
      </c>
      <c r="F75" s="211">
        <f>F74</f>
        <v>12100</v>
      </c>
      <c r="G75" s="212">
        <f t="shared" si="1"/>
        <v>1.0833333333333333</v>
      </c>
      <c r="H75" s="212">
        <f t="shared" si="1"/>
        <v>0.5761904761904761</v>
      </c>
      <c r="I75" s="213" t="s">
        <v>135</v>
      </c>
    </row>
    <row r="76" spans="1:9" ht="39" customHeight="1">
      <c r="A76" s="209" t="s">
        <v>140</v>
      </c>
      <c r="B76" s="201">
        <v>3</v>
      </c>
      <c r="C76" s="201">
        <v>300</v>
      </c>
      <c r="D76" s="201">
        <v>4</v>
      </c>
      <c r="E76" s="201">
        <v>3</v>
      </c>
      <c r="F76" s="201">
        <v>200</v>
      </c>
      <c r="G76" s="202">
        <f t="shared" si="1"/>
        <v>1</v>
      </c>
      <c r="H76" s="202">
        <f t="shared" si="1"/>
        <v>0.6666666666666666</v>
      </c>
      <c r="I76" s="203" t="s">
        <v>269</v>
      </c>
    </row>
    <row r="77" spans="1:9" ht="22.5" customHeight="1" thickBot="1">
      <c r="A77" s="216" t="s">
        <v>129</v>
      </c>
      <c r="B77" s="217">
        <f>B76</f>
        <v>3</v>
      </c>
      <c r="C77" s="217">
        <f>C76</f>
        <v>300</v>
      </c>
      <c r="D77" s="217">
        <f>D76</f>
        <v>4</v>
      </c>
      <c r="E77" s="217">
        <f>E76</f>
        <v>3</v>
      </c>
      <c r="F77" s="217">
        <f>F76</f>
        <v>200</v>
      </c>
      <c r="G77" s="218">
        <f t="shared" si="1"/>
        <v>1</v>
      </c>
      <c r="H77" s="218">
        <f t="shared" si="1"/>
        <v>0.6666666666666666</v>
      </c>
      <c r="I77" s="219" t="s">
        <v>135</v>
      </c>
    </row>
    <row r="78" spans="1:9" ht="25.5" customHeight="1" thickBot="1">
      <c r="A78" s="220" t="s">
        <v>134</v>
      </c>
      <c r="B78" s="220">
        <f>B57+B59+B61+B63+B65+B68+B73+B75+B77</f>
        <v>113</v>
      </c>
      <c r="C78" s="220">
        <f>C57+C59+C61+C63+C65+C68+C73+C75+C77</f>
        <v>38650</v>
      </c>
      <c r="D78" s="220">
        <f>D57+D59+D61+D63+D65+D68+D73+D75+D77</f>
        <v>118</v>
      </c>
      <c r="E78" s="220">
        <f>E57+E59+E61+E63+E65+E68+E73+E75+E77</f>
        <v>135</v>
      </c>
      <c r="F78" s="220">
        <f>F57+F59+F61+F63+F65+F68+F73+F75+F77</f>
        <v>34640</v>
      </c>
      <c r="G78" s="221">
        <f>E78/B78</f>
        <v>1.1946902654867257</v>
      </c>
      <c r="H78" s="221">
        <f>F78/C78</f>
        <v>0.896248382923674</v>
      </c>
      <c r="I78" s="222" t="s">
        <v>135</v>
      </c>
    </row>
    <row r="79" spans="1:9" ht="24.75" customHeight="1" thickBot="1">
      <c r="A79" s="262" t="s">
        <v>130</v>
      </c>
      <c r="B79" s="262"/>
      <c r="C79" s="262"/>
      <c r="D79" s="262"/>
      <c r="E79" s="262"/>
      <c r="F79" s="262"/>
      <c r="G79" s="262"/>
      <c r="H79" s="262"/>
      <c r="I79" s="262"/>
    </row>
    <row r="80" spans="1:9" ht="12.75" customHeight="1" thickBot="1">
      <c r="A80" s="263" t="s">
        <v>3</v>
      </c>
      <c r="B80" s="264">
        <v>1</v>
      </c>
      <c r="C80" s="264">
        <v>60</v>
      </c>
      <c r="D80" s="264">
        <v>1</v>
      </c>
      <c r="E80" s="264">
        <v>1</v>
      </c>
      <c r="F80" s="264">
        <v>80</v>
      </c>
      <c r="G80" s="265">
        <f aca="true" t="shared" si="2" ref="G80:H110">E80/B80</f>
        <v>1</v>
      </c>
      <c r="H80" s="265">
        <f t="shared" si="2"/>
        <v>1.3333333333333333</v>
      </c>
      <c r="I80" s="266" t="s">
        <v>270</v>
      </c>
    </row>
    <row r="81" spans="1:9" ht="12.75" customHeight="1" thickBot="1">
      <c r="A81" s="263"/>
      <c r="B81" s="267">
        <v>1</v>
      </c>
      <c r="C81" s="267">
        <v>20</v>
      </c>
      <c r="D81" s="267">
        <v>1</v>
      </c>
      <c r="E81" s="267">
        <v>1</v>
      </c>
      <c r="F81" s="267">
        <v>40</v>
      </c>
      <c r="G81" s="268">
        <f t="shared" si="2"/>
        <v>1</v>
      </c>
      <c r="H81" s="268">
        <f t="shared" si="2"/>
        <v>2</v>
      </c>
      <c r="I81" s="269" t="s">
        <v>271</v>
      </c>
    </row>
    <row r="82" spans="1:9" ht="12.75" customHeight="1" thickBot="1">
      <c r="A82" s="263"/>
      <c r="B82" s="267">
        <v>1</v>
      </c>
      <c r="C82" s="267">
        <v>70</v>
      </c>
      <c r="D82" s="267">
        <v>1</v>
      </c>
      <c r="E82" s="267">
        <v>1</v>
      </c>
      <c r="F82" s="267">
        <v>70</v>
      </c>
      <c r="G82" s="268">
        <f t="shared" si="2"/>
        <v>1</v>
      </c>
      <c r="H82" s="268">
        <f t="shared" si="2"/>
        <v>1</v>
      </c>
      <c r="I82" s="269" t="s">
        <v>272</v>
      </c>
    </row>
    <row r="83" spans="1:9" ht="12.75" customHeight="1">
      <c r="A83" s="263"/>
      <c r="B83" s="267"/>
      <c r="C83" s="267"/>
      <c r="D83" s="267"/>
      <c r="E83" s="267"/>
      <c r="F83" s="267"/>
      <c r="G83" s="268" t="e">
        <f t="shared" si="2"/>
        <v>#DIV/0!</v>
      </c>
      <c r="H83" s="268" t="e">
        <f t="shared" si="2"/>
        <v>#DIV/0!</v>
      </c>
      <c r="I83" s="269"/>
    </row>
    <row r="84" spans="1:9" ht="22.5" customHeight="1">
      <c r="A84" s="270" t="s">
        <v>103</v>
      </c>
      <c r="B84" s="271">
        <f>SUM(B80:B83)</f>
        <v>3</v>
      </c>
      <c r="C84" s="271">
        <f>SUM(C80:C83)</f>
        <v>150</v>
      </c>
      <c r="D84" s="271">
        <f>SUM(D80:D83)</f>
        <v>3</v>
      </c>
      <c r="E84" s="271">
        <f>SUM(E80:E83)</f>
        <v>3</v>
      </c>
      <c r="F84" s="271">
        <f>SUM(F80:F83)</f>
        <v>190</v>
      </c>
      <c r="G84" s="272">
        <f t="shared" si="2"/>
        <v>1</v>
      </c>
      <c r="H84" s="272">
        <f t="shared" si="2"/>
        <v>1.2666666666666666</v>
      </c>
      <c r="I84" s="273" t="s">
        <v>135</v>
      </c>
    </row>
    <row r="85" spans="1:9" ht="12.75" customHeight="1">
      <c r="A85" s="274" t="s">
        <v>131</v>
      </c>
      <c r="B85" s="267">
        <v>1</v>
      </c>
      <c r="C85" s="267">
        <v>12</v>
      </c>
      <c r="D85" s="267">
        <v>1</v>
      </c>
      <c r="E85" s="267">
        <v>1</v>
      </c>
      <c r="F85" s="267">
        <v>14</v>
      </c>
      <c r="G85" s="268">
        <f t="shared" si="2"/>
        <v>1</v>
      </c>
      <c r="H85" s="268">
        <f t="shared" si="2"/>
        <v>1.1666666666666667</v>
      </c>
      <c r="I85" s="269" t="s">
        <v>273</v>
      </c>
    </row>
    <row r="86" spans="1:9" ht="12.75" customHeight="1">
      <c r="A86" s="274"/>
      <c r="B86" s="267"/>
      <c r="C86" s="267"/>
      <c r="D86" s="267"/>
      <c r="E86" s="267"/>
      <c r="F86" s="267"/>
      <c r="G86" s="268" t="e">
        <f t="shared" si="2"/>
        <v>#DIV/0!</v>
      </c>
      <c r="H86" s="268" t="e">
        <f t="shared" si="2"/>
        <v>#DIV/0!</v>
      </c>
      <c r="I86" s="269"/>
    </row>
    <row r="87" spans="1:9" ht="12.75" customHeight="1">
      <c r="A87" s="274"/>
      <c r="B87" s="267"/>
      <c r="C87" s="267"/>
      <c r="D87" s="267"/>
      <c r="E87" s="267"/>
      <c r="F87" s="267"/>
      <c r="G87" s="268" t="e">
        <f t="shared" si="2"/>
        <v>#DIV/0!</v>
      </c>
      <c r="H87" s="268" t="e">
        <f t="shared" si="2"/>
        <v>#DIV/0!</v>
      </c>
      <c r="I87" s="269"/>
    </row>
    <row r="88" spans="1:9" ht="22.5" customHeight="1">
      <c r="A88" s="270" t="s">
        <v>102</v>
      </c>
      <c r="B88" s="271">
        <f>B85+B86+B87</f>
        <v>1</v>
      </c>
      <c r="C88" s="271">
        <f>C85+C86+C87</f>
        <v>12</v>
      </c>
      <c r="D88" s="271">
        <f>D85+D86+D87</f>
        <v>1</v>
      </c>
      <c r="E88" s="271">
        <f>E85+E86+E87</f>
        <v>1</v>
      </c>
      <c r="F88" s="271">
        <f>F85+F86+F87</f>
        <v>14</v>
      </c>
      <c r="G88" s="272">
        <f t="shared" si="2"/>
        <v>1</v>
      </c>
      <c r="H88" s="272">
        <f t="shared" si="2"/>
        <v>1.1666666666666667</v>
      </c>
      <c r="I88" s="273" t="s">
        <v>135</v>
      </c>
    </row>
    <row r="89" spans="1:9" ht="12.75" customHeight="1">
      <c r="A89" s="274" t="s">
        <v>132</v>
      </c>
      <c r="B89" s="267">
        <v>1</v>
      </c>
      <c r="C89" s="267">
        <v>5</v>
      </c>
      <c r="D89" s="267">
        <v>1</v>
      </c>
      <c r="E89" s="267">
        <v>1</v>
      </c>
      <c r="F89" s="267">
        <v>5</v>
      </c>
      <c r="G89" s="268">
        <f t="shared" si="2"/>
        <v>1</v>
      </c>
      <c r="H89" s="268">
        <f t="shared" si="2"/>
        <v>1</v>
      </c>
      <c r="I89" s="269" t="s">
        <v>274</v>
      </c>
    </row>
    <row r="90" spans="1:9" ht="12.75" customHeight="1">
      <c r="A90" s="274"/>
      <c r="B90" s="267">
        <v>1</v>
      </c>
      <c r="C90" s="267">
        <v>6</v>
      </c>
      <c r="D90" s="267">
        <v>1</v>
      </c>
      <c r="E90" s="267">
        <v>1</v>
      </c>
      <c r="F90" s="267">
        <v>6</v>
      </c>
      <c r="G90" s="268">
        <f t="shared" si="2"/>
        <v>1</v>
      </c>
      <c r="H90" s="268">
        <f t="shared" si="2"/>
        <v>1</v>
      </c>
      <c r="I90" s="269" t="s">
        <v>275</v>
      </c>
    </row>
    <row r="91" spans="1:9" ht="12.75" customHeight="1">
      <c r="A91" s="274"/>
      <c r="B91" s="267">
        <v>1</v>
      </c>
      <c r="C91" s="267">
        <v>5</v>
      </c>
      <c r="D91" s="267">
        <v>1</v>
      </c>
      <c r="E91" s="267">
        <v>1</v>
      </c>
      <c r="F91" s="267">
        <v>5</v>
      </c>
      <c r="G91" s="268">
        <f t="shared" si="2"/>
        <v>1</v>
      </c>
      <c r="H91" s="268">
        <f t="shared" si="2"/>
        <v>1</v>
      </c>
      <c r="I91" s="269" t="s">
        <v>276</v>
      </c>
    </row>
    <row r="92" spans="1:9" ht="22.5" customHeight="1">
      <c r="A92" s="274"/>
      <c r="B92" s="267">
        <v>1</v>
      </c>
      <c r="C92" s="267">
        <v>4</v>
      </c>
      <c r="D92" s="267">
        <v>1</v>
      </c>
      <c r="E92" s="267">
        <v>1</v>
      </c>
      <c r="F92" s="267">
        <v>4</v>
      </c>
      <c r="G92" s="268">
        <f t="shared" si="2"/>
        <v>1</v>
      </c>
      <c r="H92" s="268">
        <f t="shared" si="2"/>
        <v>1</v>
      </c>
      <c r="I92" s="269" t="s">
        <v>277</v>
      </c>
    </row>
    <row r="93" spans="1:9" ht="11.25" customHeight="1">
      <c r="A93" s="274"/>
      <c r="B93" s="267">
        <v>1</v>
      </c>
      <c r="C93" s="267">
        <v>5</v>
      </c>
      <c r="D93" s="267">
        <v>1</v>
      </c>
      <c r="E93" s="267">
        <v>0</v>
      </c>
      <c r="F93" s="267">
        <v>0</v>
      </c>
      <c r="G93" s="268">
        <f t="shared" si="2"/>
        <v>0</v>
      </c>
      <c r="H93" s="268">
        <f t="shared" si="2"/>
        <v>0</v>
      </c>
      <c r="I93" s="269" t="s">
        <v>278</v>
      </c>
    </row>
    <row r="94" spans="1:9" ht="11.25" customHeight="1">
      <c r="A94" s="274"/>
      <c r="B94" s="267">
        <v>0</v>
      </c>
      <c r="C94" s="267">
        <v>0</v>
      </c>
      <c r="D94" s="267">
        <v>1</v>
      </c>
      <c r="E94" s="267">
        <v>1</v>
      </c>
      <c r="F94" s="267">
        <v>4</v>
      </c>
      <c r="G94" s="268" t="e">
        <f t="shared" si="2"/>
        <v>#DIV/0!</v>
      </c>
      <c r="H94" s="268" t="e">
        <f t="shared" si="2"/>
        <v>#DIV/0!</v>
      </c>
      <c r="I94" s="269" t="s">
        <v>279</v>
      </c>
    </row>
    <row r="95" spans="1:9" ht="11.25" customHeight="1">
      <c r="A95" s="274"/>
      <c r="B95" s="267">
        <v>0</v>
      </c>
      <c r="C95" s="267">
        <v>0</v>
      </c>
      <c r="D95" s="267">
        <v>1</v>
      </c>
      <c r="E95" s="267">
        <v>1</v>
      </c>
      <c r="F95" s="267">
        <v>14</v>
      </c>
      <c r="G95" s="268" t="e">
        <f t="shared" si="2"/>
        <v>#DIV/0!</v>
      </c>
      <c r="H95" s="268" t="e">
        <f t="shared" si="2"/>
        <v>#DIV/0!</v>
      </c>
      <c r="I95" s="269" t="s">
        <v>280</v>
      </c>
    </row>
    <row r="96" spans="1:9" ht="22.5" customHeight="1">
      <c r="A96" s="270" t="s">
        <v>104</v>
      </c>
      <c r="B96" s="271">
        <f>B89+B90+B91+B92+B93+B94+B95</f>
        <v>5</v>
      </c>
      <c r="C96" s="271">
        <f>C89+C90+C91+C92+C93+C94+C95</f>
        <v>25</v>
      </c>
      <c r="D96" s="271">
        <f>D89+D90+D91+D92+D93+D94+D95</f>
        <v>7</v>
      </c>
      <c r="E96" s="271">
        <f>E89+E90+E91+E92+E93+E94+E95</f>
        <v>6</v>
      </c>
      <c r="F96" s="271">
        <f>F89+F90+F91+F92+F93+F94+F95</f>
        <v>38</v>
      </c>
      <c r="G96" s="272">
        <f t="shared" si="2"/>
        <v>1.2</v>
      </c>
      <c r="H96" s="272">
        <f t="shared" si="2"/>
        <v>1.52</v>
      </c>
      <c r="I96" s="273" t="s">
        <v>135</v>
      </c>
    </row>
    <row r="97" spans="1:9" ht="11.25">
      <c r="A97" s="274" t="s">
        <v>133</v>
      </c>
      <c r="B97" s="267">
        <v>1</v>
      </c>
      <c r="C97" s="267">
        <v>4</v>
      </c>
      <c r="D97" s="267">
        <v>1</v>
      </c>
      <c r="E97" s="267">
        <v>1</v>
      </c>
      <c r="F97" s="267">
        <v>4</v>
      </c>
      <c r="G97" s="268">
        <f t="shared" si="2"/>
        <v>1</v>
      </c>
      <c r="H97" s="268">
        <f t="shared" si="2"/>
        <v>1</v>
      </c>
      <c r="I97" s="269" t="s">
        <v>281</v>
      </c>
    </row>
    <row r="98" spans="1:9" ht="11.25" customHeight="1">
      <c r="A98" s="274"/>
      <c r="B98" s="267">
        <v>0</v>
      </c>
      <c r="C98" s="267">
        <v>0</v>
      </c>
      <c r="D98" s="267">
        <v>1</v>
      </c>
      <c r="E98" s="267">
        <v>1</v>
      </c>
      <c r="F98" s="267">
        <v>16</v>
      </c>
      <c r="G98" s="268" t="e">
        <f t="shared" si="2"/>
        <v>#DIV/0!</v>
      </c>
      <c r="H98" s="268" t="e">
        <f t="shared" si="2"/>
        <v>#DIV/0!</v>
      </c>
      <c r="I98" s="269" t="s">
        <v>282</v>
      </c>
    </row>
    <row r="99" spans="1:9" ht="11.25" customHeight="1">
      <c r="A99" s="274"/>
      <c r="B99" s="267">
        <v>1</v>
      </c>
      <c r="C99" s="267">
        <v>10</v>
      </c>
      <c r="D99" s="267">
        <v>1</v>
      </c>
      <c r="E99" s="267">
        <v>1</v>
      </c>
      <c r="F99" s="267">
        <v>10</v>
      </c>
      <c r="G99" s="268">
        <f t="shared" si="2"/>
        <v>1</v>
      </c>
      <c r="H99" s="268">
        <f t="shared" si="2"/>
        <v>1</v>
      </c>
      <c r="I99" s="269" t="s">
        <v>283</v>
      </c>
    </row>
    <row r="100" spans="1:9" ht="22.5" customHeight="1">
      <c r="A100" s="270" t="s">
        <v>105</v>
      </c>
      <c r="B100" s="271">
        <f>B97+B98+B99</f>
        <v>2</v>
      </c>
      <c r="C100" s="271">
        <f>C97+C98+C99</f>
        <v>14</v>
      </c>
      <c r="D100" s="271">
        <f>D97+D98+D99</f>
        <v>3</v>
      </c>
      <c r="E100" s="271">
        <f>E97+E98+E99</f>
        <v>3</v>
      </c>
      <c r="F100" s="271">
        <f>F97+F98+F99</f>
        <v>30</v>
      </c>
      <c r="G100" s="272">
        <f t="shared" si="2"/>
        <v>1.5</v>
      </c>
      <c r="H100" s="272">
        <f t="shared" si="2"/>
        <v>2.142857142857143</v>
      </c>
      <c r="I100" s="273" t="s">
        <v>135</v>
      </c>
    </row>
    <row r="101" spans="1:9" ht="22.5" customHeight="1">
      <c r="A101" s="274" t="s">
        <v>284</v>
      </c>
      <c r="B101" s="267">
        <v>9</v>
      </c>
      <c r="C101" s="267">
        <v>900</v>
      </c>
      <c r="D101" s="267">
        <v>9</v>
      </c>
      <c r="E101" s="267">
        <v>9</v>
      </c>
      <c r="F101" s="267">
        <v>720</v>
      </c>
      <c r="G101" s="268">
        <f t="shared" si="2"/>
        <v>1</v>
      </c>
      <c r="H101" s="268">
        <f t="shared" si="2"/>
        <v>0.8</v>
      </c>
      <c r="I101" s="269" t="s">
        <v>285</v>
      </c>
    </row>
    <row r="102" spans="1:9" ht="26.25" customHeight="1">
      <c r="A102" s="274"/>
      <c r="B102" s="267">
        <v>2</v>
      </c>
      <c r="C102" s="267">
        <v>30</v>
      </c>
      <c r="D102" s="267">
        <v>1</v>
      </c>
      <c r="E102" s="267">
        <v>1</v>
      </c>
      <c r="F102" s="267">
        <v>14</v>
      </c>
      <c r="G102" s="268">
        <f t="shared" si="2"/>
        <v>0.5</v>
      </c>
      <c r="H102" s="268">
        <f t="shared" si="2"/>
        <v>0.4666666666666667</v>
      </c>
      <c r="I102" s="269" t="s">
        <v>286</v>
      </c>
    </row>
    <row r="103" spans="1:9" ht="16.5" customHeight="1">
      <c r="A103" s="274"/>
      <c r="B103" s="267">
        <v>0</v>
      </c>
      <c r="C103" s="267">
        <v>0</v>
      </c>
      <c r="D103" s="267">
        <v>1</v>
      </c>
      <c r="E103" s="267">
        <v>1</v>
      </c>
      <c r="F103" s="267">
        <v>16</v>
      </c>
      <c r="G103" s="268" t="e">
        <f t="shared" si="2"/>
        <v>#DIV/0!</v>
      </c>
      <c r="H103" s="268" t="e">
        <f t="shared" si="2"/>
        <v>#DIV/0!</v>
      </c>
      <c r="I103" s="269" t="s">
        <v>287</v>
      </c>
    </row>
    <row r="104" spans="1:9" ht="12.75" customHeight="1">
      <c r="A104" s="274"/>
      <c r="B104" s="267">
        <v>1</v>
      </c>
      <c r="C104" s="267">
        <v>16</v>
      </c>
      <c r="D104" s="267">
        <v>1</v>
      </c>
      <c r="E104" s="267">
        <v>1</v>
      </c>
      <c r="F104" s="267">
        <v>16</v>
      </c>
      <c r="G104" s="268">
        <f t="shared" si="2"/>
        <v>1</v>
      </c>
      <c r="H104" s="268">
        <f t="shared" si="2"/>
        <v>1</v>
      </c>
      <c r="I104" s="269" t="s">
        <v>288</v>
      </c>
    </row>
    <row r="105" spans="1:9" ht="57.75" customHeight="1">
      <c r="A105" s="274"/>
      <c r="B105" s="267">
        <v>2</v>
      </c>
      <c r="C105" s="267">
        <v>15</v>
      </c>
      <c r="D105" s="267">
        <v>1</v>
      </c>
      <c r="E105" s="267">
        <v>1</v>
      </c>
      <c r="F105" s="267">
        <v>16</v>
      </c>
      <c r="G105" s="268">
        <f t="shared" si="2"/>
        <v>0.5</v>
      </c>
      <c r="H105" s="268">
        <f t="shared" si="2"/>
        <v>1.0666666666666667</v>
      </c>
      <c r="I105" s="269" t="s">
        <v>289</v>
      </c>
    </row>
    <row r="106" spans="1:9" ht="11.25">
      <c r="A106" s="274"/>
      <c r="B106" s="267">
        <v>7</v>
      </c>
      <c r="C106" s="267">
        <v>18</v>
      </c>
      <c r="D106" s="267">
        <v>1</v>
      </c>
      <c r="E106" s="267">
        <v>6</v>
      </c>
      <c r="F106" s="267">
        <v>18</v>
      </c>
      <c r="G106" s="268">
        <f t="shared" si="2"/>
        <v>0.8571428571428571</v>
      </c>
      <c r="H106" s="268">
        <f t="shared" si="2"/>
        <v>1</v>
      </c>
      <c r="I106" s="269" t="s">
        <v>290</v>
      </c>
    </row>
    <row r="107" spans="1:9" ht="11.25">
      <c r="A107" s="274"/>
      <c r="B107" s="267">
        <v>20</v>
      </c>
      <c r="C107" s="267">
        <v>4</v>
      </c>
      <c r="D107" s="267">
        <v>1</v>
      </c>
      <c r="E107" s="267">
        <v>30</v>
      </c>
      <c r="F107" s="267">
        <v>6</v>
      </c>
      <c r="G107" s="268">
        <f t="shared" si="2"/>
        <v>1.5</v>
      </c>
      <c r="H107" s="268">
        <f t="shared" si="2"/>
        <v>1.5</v>
      </c>
      <c r="I107" s="269" t="s">
        <v>291</v>
      </c>
    </row>
    <row r="108" spans="1:9" ht="12" thickBot="1">
      <c r="A108" s="275" t="s">
        <v>106</v>
      </c>
      <c r="B108" s="276">
        <f>B101+B102+B103+B104+B105+854+B107</f>
        <v>888</v>
      </c>
      <c r="C108" s="276">
        <f>C101+C102+C103+C104+B105+C106+C107</f>
        <v>970</v>
      </c>
      <c r="D108" s="276">
        <f>D101+D102+D103+D104+D105+D106+D107</f>
        <v>15</v>
      </c>
      <c r="E108" s="276">
        <f>E101+E102+E103+E104+E105+E107+E107</f>
        <v>73</v>
      </c>
      <c r="F108" s="276">
        <f>F101+F102+F103+F104+F105+F106+F107</f>
        <v>806</v>
      </c>
      <c r="G108" s="277">
        <f t="shared" si="2"/>
        <v>0.08220720720720721</v>
      </c>
      <c r="H108" s="277">
        <f t="shared" si="2"/>
        <v>0.8309278350515464</v>
      </c>
      <c r="I108" s="278" t="s">
        <v>135</v>
      </c>
    </row>
    <row r="109" spans="1:9" ht="23.25" customHeight="1" thickBot="1">
      <c r="A109" s="279" t="s">
        <v>134</v>
      </c>
      <c r="B109" s="280">
        <f>B84+B88+B96+B100+B108</f>
        <v>899</v>
      </c>
      <c r="C109" s="280">
        <f>C84+C88+C96+C100+C108</f>
        <v>1171</v>
      </c>
      <c r="D109" s="280">
        <f>D84+D88+D96+D100+D108</f>
        <v>29</v>
      </c>
      <c r="E109" s="280">
        <f>E84+E88+E96+E100+E108</f>
        <v>86</v>
      </c>
      <c r="F109" s="280">
        <f>F84+F88+F96+F100+F108</f>
        <v>1078</v>
      </c>
      <c r="G109" s="281">
        <f t="shared" si="2"/>
        <v>0.09566184649610679</v>
      </c>
      <c r="H109" s="281">
        <f t="shared" si="2"/>
        <v>0.9205807002561913</v>
      </c>
      <c r="I109" s="282" t="s">
        <v>135</v>
      </c>
    </row>
    <row r="110" spans="1:9" ht="23.25" thickBot="1">
      <c r="A110" s="283" t="s">
        <v>101</v>
      </c>
      <c r="B110" s="286">
        <f>B78+B109</f>
        <v>1012</v>
      </c>
      <c r="C110" s="286">
        <f>C78+C109</f>
        <v>39821</v>
      </c>
      <c r="D110" s="286">
        <f>D78+D109</f>
        <v>147</v>
      </c>
      <c r="E110" s="286">
        <f>E78+E109</f>
        <v>221</v>
      </c>
      <c r="F110" s="286">
        <f>F78+F109</f>
        <v>35718</v>
      </c>
      <c r="G110" s="284">
        <f t="shared" si="2"/>
        <v>0.2183794466403162</v>
      </c>
      <c r="H110" s="284">
        <f t="shared" si="2"/>
        <v>0.8969639135129706</v>
      </c>
      <c r="I110" s="285" t="s">
        <v>150</v>
      </c>
    </row>
    <row r="111" spans="1:7" ht="12.75">
      <c r="A111" s="98" t="s">
        <v>111</v>
      </c>
      <c r="B111" s="98"/>
      <c r="C111" s="93"/>
      <c r="D111" s="93"/>
      <c r="E111" s="93"/>
      <c r="F111" s="93"/>
      <c r="G111" s="94"/>
    </row>
    <row r="112" spans="1:7" ht="12.75">
      <c r="A112" s="93"/>
      <c r="B112" s="93"/>
      <c r="C112" s="93"/>
      <c r="D112" s="93"/>
      <c r="E112" s="93"/>
      <c r="F112" s="93"/>
      <c r="G112" s="94"/>
    </row>
    <row r="113" spans="1:7" ht="12.75">
      <c r="A113" s="93"/>
      <c r="B113" s="93"/>
      <c r="C113" s="93"/>
      <c r="D113" s="93"/>
      <c r="E113" s="93"/>
      <c r="F113" s="93"/>
      <c r="G113" s="94"/>
    </row>
    <row r="114" spans="1:9" ht="12">
      <c r="A114" s="101" t="s">
        <v>112</v>
      </c>
      <c r="B114" s="101"/>
      <c r="C114" s="101"/>
      <c r="D114" s="101"/>
      <c r="E114" s="101"/>
      <c r="F114" s="101"/>
      <c r="G114" s="102"/>
      <c r="H114" s="101" t="s">
        <v>113</v>
      </c>
      <c r="I114" s="101"/>
    </row>
  </sheetData>
  <sheetProtection/>
  <mergeCells count="14">
    <mergeCell ref="A66:A67"/>
    <mergeCell ref="A69:A72"/>
    <mergeCell ref="A79:I79"/>
    <mergeCell ref="A80:A83"/>
    <mergeCell ref="A2:I2"/>
    <mergeCell ref="A4:A5"/>
    <mergeCell ref="D4:I4"/>
    <mergeCell ref="B4:C4"/>
    <mergeCell ref="A7:I7"/>
    <mergeCell ref="A8:A56"/>
    <mergeCell ref="A85:A87"/>
    <mergeCell ref="A97:A99"/>
    <mergeCell ref="A89:A95"/>
    <mergeCell ref="A101:A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2013-04-19T09:28:54Z</cp:lastPrinted>
  <dcterms:created xsi:type="dcterms:W3CDTF">2013-01-02T13:01:28Z</dcterms:created>
  <dcterms:modified xsi:type="dcterms:W3CDTF">2013-04-19T09:30:42Z</dcterms:modified>
  <cp:category/>
  <cp:version/>
  <cp:contentType/>
  <cp:contentStatus/>
</cp:coreProperties>
</file>